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Ulice Větrná\Projektantka Dvořáková\Projekt\Komplet projekt\"/>
    </mc:Choice>
  </mc:AlternateContent>
  <bookViews>
    <workbookView xWindow="0" yWindow="0" windowWidth="28800" windowHeight="13980"/>
  </bookViews>
  <sheets>
    <sheet name="Rekapitulace stavby" sheetId="1" r:id="rId1"/>
    <sheet name="88.4 - VRN" sheetId="2" r:id="rId2"/>
    <sheet name="88.3 - komunikace" sheetId="3" r:id="rId3"/>
    <sheet name="100.2 - Veřejné osvětlení " sheetId="4" r:id="rId4"/>
    <sheet name="Pokyny pro vyplnění" sheetId="5" r:id="rId5"/>
  </sheets>
  <definedNames>
    <definedName name="_xlnm._FilterDatabase" localSheetId="3" hidden="1">'100.2 - Veřejné osvětlení '!$C$90:$K$246</definedName>
    <definedName name="_xlnm._FilterDatabase" localSheetId="2" hidden="1">'88.3 - komunikace'!$C$85:$K$298</definedName>
    <definedName name="_xlnm._FilterDatabase" localSheetId="1" hidden="1">'88.4 - VRN'!$C$80:$K$95</definedName>
    <definedName name="_xlnm.Print_Titles" localSheetId="3">'100.2 - Veřejné osvětlení '!$90:$90</definedName>
    <definedName name="_xlnm.Print_Titles" localSheetId="2">'88.3 - komunikace'!$85:$85</definedName>
    <definedName name="_xlnm.Print_Titles" localSheetId="1">'88.4 - VRN'!$80:$80</definedName>
    <definedName name="_xlnm.Print_Titles" localSheetId="0">'Rekapitulace stavby'!$52:$52</definedName>
    <definedName name="_xlnm.Print_Area" localSheetId="3">'100.2 - Veřejné osvětlení '!$C$4:$J$39,'100.2 - Veřejné osvětlení '!$C$45:$J$72,'100.2 - Veřejné osvětlení '!$C$78:$J$246</definedName>
    <definedName name="_xlnm.Print_Area" localSheetId="2">'88.3 - komunikace'!$C$4:$J$39,'88.3 - komunikace'!$C$45:$J$67,'88.3 - komunikace'!$C$73:$J$298</definedName>
    <definedName name="_xlnm.Print_Area" localSheetId="1">'88.4 - VRN'!$C$4:$J$39,'88.4 - VRN'!$C$45:$J$62,'88.4 - VRN'!$C$68:$J$95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T139" i="4" s="1"/>
  <c r="R140" i="4"/>
  <c r="R139" i="4"/>
  <c r="P140" i="4"/>
  <c r="P139" i="4" s="1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T120" i="4" s="1"/>
  <c r="R121" i="4"/>
  <c r="R120" i="4"/>
  <c r="P121" i="4"/>
  <c r="P120" i="4" s="1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8" i="4"/>
  <c r="J87" i="4"/>
  <c r="F85" i="4"/>
  <c r="E83" i="4"/>
  <c r="J55" i="4"/>
  <c r="J54" i="4"/>
  <c r="F52" i="4"/>
  <c r="E50" i="4"/>
  <c r="J18" i="4"/>
  <c r="E18" i="4"/>
  <c r="F55" i="4"/>
  <c r="J17" i="4"/>
  <c r="J15" i="4"/>
  <c r="E15" i="4"/>
  <c r="F87" i="4" s="1"/>
  <c r="J14" i="4"/>
  <c r="J12" i="4"/>
  <c r="J85" i="4"/>
  <c r="E7" i="4"/>
  <c r="E48" i="4" s="1"/>
  <c r="J37" i="3"/>
  <c r="J36" i="3"/>
  <c r="AY56" i="1" s="1"/>
  <c r="J35" i="3"/>
  <c r="AX56" i="1" s="1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T276" i="3" s="1"/>
  <c r="T215" i="3" s="1"/>
  <c r="R277" i="3"/>
  <c r="R276" i="3" s="1"/>
  <c r="P277" i="3"/>
  <c r="P276" i="3" s="1"/>
  <c r="P215" i="3" s="1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R215" i="3" s="1"/>
  <c r="P216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80" i="3" s="1"/>
  <c r="E7" i="3"/>
  <c r="E48" i="3" s="1"/>
  <c r="J37" i="2"/>
  <c r="J36" i="2"/>
  <c r="AY55" i="1" s="1"/>
  <c r="J35" i="2"/>
  <c r="AX55" i="1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/>
  <c r="E7" i="2"/>
  <c r="E71" i="2" s="1"/>
  <c r="L50" i="1"/>
  <c r="AM50" i="1"/>
  <c r="AM49" i="1"/>
  <c r="L49" i="1"/>
  <c r="AM47" i="1"/>
  <c r="L47" i="1"/>
  <c r="L45" i="1"/>
  <c r="L44" i="1"/>
  <c r="BK146" i="3"/>
  <c r="J209" i="3"/>
  <c r="BK157" i="4"/>
  <c r="J110" i="4"/>
  <c r="J90" i="2"/>
  <c r="BK134" i="3"/>
  <c r="J273" i="3"/>
  <c r="J202" i="3"/>
  <c r="BK99" i="4"/>
  <c r="BK191" i="4"/>
  <c r="J84" i="2"/>
  <c r="J207" i="3"/>
  <c r="BK98" i="3"/>
  <c r="J216" i="3"/>
  <c r="J188" i="4"/>
  <c r="BK140" i="4"/>
  <c r="BK92" i="2"/>
  <c r="BK149" i="3"/>
  <c r="BK106" i="3"/>
  <c r="J256" i="3"/>
  <c r="BK264" i="3"/>
  <c r="BK244" i="4"/>
  <c r="BK235" i="4"/>
  <c r="BK143" i="3"/>
  <c r="J211" i="3"/>
  <c r="J122" i="3"/>
  <c r="BK137" i="3"/>
  <c r="BK131" i="4"/>
  <c r="BK207" i="4"/>
  <c r="J223" i="3"/>
  <c r="BK216" i="3"/>
  <c r="J221" i="3"/>
  <c r="BK121" i="4"/>
  <c r="J179" i="4"/>
  <c r="BK171" i="3"/>
  <c r="BK100" i="3"/>
  <c r="BK223" i="4"/>
  <c r="J157" i="4"/>
  <c r="BK254" i="3"/>
  <c r="BK128" i="3"/>
  <c r="J163" i="4"/>
  <c r="BK241" i="4"/>
  <c r="BK90" i="2"/>
  <c r="J247" i="3"/>
  <c r="J240" i="3"/>
  <c r="J180" i="3"/>
  <c r="J150" i="4"/>
  <c r="J143" i="4"/>
  <c r="J264" i="3"/>
  <c r="J165" i="3"/>
  <c r="BK156" i="3"/>
  <c r="J109" i="3"/>
  <c r="J140" i="4"/>
  <c r="BK97" i="4"/>
  <c r="BK243" i="3"/>
  <c r="J225" i="3"/>
  <c r="BK122" i="3"/>
  <c r="J207" i="4"/>
  <c r="BK107" i="4"/>
  <c r="BK152" i="4"/>
  <c r="AS54" i="1"/>
  <c r="BK177" i="3"/>
  <c r="J204" i="4"/>
  <c r="BK94" i="2"/>
  <c r="J232" i="3"/>
  <c r="BK162" i="3"/>
  <c r="J168" i="3"/>
  <c r="J200" i="3"/>
  <c r="BK115" i="4"/>
  <c r="J86" i="2"/>
  <c r="BK174" i="3"/>
  <c r="J186" i="3"/>
  <c r="J195" i="3"/>
  <c r="J146" i="4"/>
  <c r="J143" i="3"/>
  <c r="J204" i="3"/>
  <c r="BK220" i="4"/>
  <c r="J94" i="4"/>
  <c r="J251" i="3"/>
  <c r="BK95" i="3"/>
  <c r="J125" i="3"/>
  <c r="BK293" i="3"/>
  <c r="J176" i="4"/>
  <c r="J92" i="2"/>
  <c r="BK117" i="3"/>
  <c r="J293" i="3"/>
  <c r="J254" i="3"/>
  <c r="BK194" i="4"/>
  <c r="BK185" i="4"/>
  <c r="BK204" i="3"/>
  <c r="J137" i="3"/>
  <c r="BK159" i="3"/>
  <c r="BK103" i="3"/>
  <c r="BK182" i="4"/>
  <c r="BK173" i="4"/>
  <c r="J95" i="2"/>
  <c r="BK152" i="3"/>
  <c r="J237" i="3"/>
  <c r="BK296" i="3"/>
  <c r="BK188" i="4"/>
  <c r="J220" i="4"/>
  <c r="J87" i="2"/>
  <c r="J270" i="3"/>
  <c r="J259" i="3"/>
  <c r="J113" i="3"/>
  <c r="J201" i="4"/>
  <c r="J131" i="4"/>
  <c r="J267" i="3"/>
  <c r="BK247" i="3"/>
  <c r="J185" i="4"/>
  <c r="BK197" i="4"/>
  <c r="J261" i="3"/>
  <c r="J139" i="3"/>
  <c r="J101" i="4"/>
  <c r="J152" i="4"/>
  <c r="BK200" i="3"/>
  <c r="BK182" i="3"/>
  <c r="J117" i="3"/>
  <c r="J134" i="4"/>
  <c r="J125" i="4"/>
  <c r="J136" i="4"/>
  <c r="BK227" i="3"/>
  <c r="BK237" i="3"/>
  <c r="J89" i="3"/>
  <c r="BK92" i="3"/>
  <c r="J238" i="4"/>
  <c r="BK204" i="4"/>
  <c r="BK84" i="2"/>
  <c r="BK290" i="3"/>
  <c r="BK270" i="3"/>
  <c r="BK221" i="3"/>
  <c r="J95" i="3"/>
  <c r="J211" i="4"/>
  <c r="J160" i="4"/>
  <c r="BK219" i="3"/>
  <c r="BK251" i="3"/>
  <c r="J146" i="3"/>
  <c r="J184" i="3"/>
  <c r="BK238" i="4"/>
  <c r="BK179" i="4"/>
  <c r="BK89" i="2"/>
  <c r="BK197" i="3"/>
  <c r="BK188" i="3"/>
  <c r="J134" i="3"/>
  <c r="BK118" i="4"/>
  <c r="J166" i="4"/>
  <c r="J107" i="4"/>
  <c r="J287" i="3"/>
  <c r="BK287" i="3"/>
  <c r="J118" i="4"/>
  <c r="J218" i="4"/>
  <c r="J131" i="3"/>
  <c r="J277" i="3"/>
  <c r="J148" i="4"/>
  <c r="BK226" i="4"/>
  <c r="BK89" i="3"/>
  <c r="BK230" i="3"/>
  <c r="J97" i="4"/>
  <c r="J194" i="4"/>
  <c r="BK168" i="3"/>
  <c r="J243" i="3"/>
  <c r="BK136" i="4"/>
  <c r="BK94" i="4"/>
  <c r="BK235" i="3"/>
  <c r="J98" i="3"/>
  <c r="BK143" i="4"/>
  <c r="J173" i="4"/>
  <c r="J229" i="4"/>
  <c r="J89" i="2"/>
  <c r="J100" i="3"/>
  <c r="J162" i="3"/>
  <c r="J174" i="3"/>
  <c r="J226" i="4"/>
  <c r="BK148" i="4"/>
  <c r="BK146" i="4"/>
  <c r="BK192" i="3"/>
  <c r="J152" i="3"/>
  <c r="BK273" i="3"/>
  <c r="J115" i="4"/>
  <c r="J94" i="2"/>
  <c r="J230" i="3"/>
  <c r="J235" i="3"/>
  <c r="BK232" i="4"/>
  <c r="BK128" i="4"/>
  <c r="BK240" i="3"/>
  <c r="J232" i="4"/>
  <c r="BK150" i="4"/>
  <c r="BK95" i="2"/>
  <c r="BK211" i="3"/>
  <c r="BK207" i="3"/>
  <c r="J177" i="3"/>
  <c r="BK218" i="4"/>
  <c r="J99" i="4"/>
  <c r="BK86" i="2"/>
  <c r="BK261" i="3"/>
  <c r="J156" i="3"/>
  <c r="J92" i="3"/>
  <c r="BK110" i="4"/>
  <c r="J182" i="4"/>
  <c r="BK87" i="2"/>
  <c r="BK225" i="3"/>
  <c r="J103" i="3"/>
  <c r="BK184" i="3"/>
  <c r="J219" i="3"/>
  <c r="BK125" i="4"/>
  <c r="J223" i="4"/>
  <c r="BK101" i="4"/>
  <c r="J284" i="3"/>
  <c r="J149" i="3"/>
  <c r="J227" i="3"/>
  <c r="BK103" i="4"/>
  <c r="BK134" i="4"/>
  <c r="BK281" i="3"/>
  <c r="BK131" i="3"/>
  <c r="BK109" i="3"/>
  <c r="BK232" i="3"/>
  <c r="J241" i="4"/>
  <c r="J235" i="4"/>
  <c r="J191" i="4"/>
  <c r="BK267" i="3"/>
  <c r="J171" i="3"/>
  <c r="J192" i="3"/>
  <c r="J121" i="4"/>
  <c r="BK209" i="3"/>
  <c r="BK139" i="3"/>
  <c r="BK160" i="4"/>
  <c r="BK176" i="4"/>
  <c r="J290" i="3"/>
  <c r="BK180" i="3"/>
  <c r="J106" i="3"/>
  <c r="BK223" i="3"/>
  <c r="BK229" i="4"/>
  <c r="J170" i="4"/>
  <c r="BK125" i="3"/>
  <c r="J281" i="3"/>
  <c r="BK195" i="3"/>
  <c r="BK170" i="4"/>
  <c r="J103" i="4"/>
  <c r="BK277" i="3"/>
  <c r="J182" i="3"/>
  <c r="BK186" i="3"/>
  <c r="J128" i="3"/>
  <c r="BK113" i="3"/>
  <c r="BK163" i="4"/>
  <c r="BK202" i="3"/>
  <c r="BK284" i="3"/>
  <c r="J188" i="3"/>
  <c r="BK201" i="4"/>
  <c r="BK166" i="4"/>
  <c r="BK256" i="3"/>
  <c r="J159" i="3"/>
  <c r="BK259" i="3"/>
  <c r="J197" i="4"/>
  <c r="J244" i="4"/>
  <c r="J296" i="3"/>
  <c r="J197" i="3"/>
  <c r="BK165" i="3"/>
  <c r="J128" i="4"/>
  <c r="BK211" i="4"/>
  <c r="T156" i="4" l="1"/>
  <c r="T83" i="2"/>
  <c r="T82" i="2"/>
  <c r="T81" i="2"/>
  <c r="R88" i="3"/>
  <c r="P191" i="3"/>
  <c r="P142" i="3"/>
  <c r="P87" i="3" s="1"/>
  <c r="P86" i="3" s="1"/>
  <c r="AU56" i="1" s="1"/>
  <c r="P280" i="3"/>
  <c r="BK83" i="2"/>
  <c r="J83" i="2"/>
  <c r="J61" i="2"/>
  <c r="BK142" i="3"/>
  <c r="J142" i="3" s="1"/>
  <c r="J62" i="3" s="1"/>
  <c r="R191" i="3"/>
  <c r="P93" i="4"/>
  <c r="BK156" i="4"/>
  <c r="J156" i="4"/>
  <c r="J70" i="4"/>
  <c r="BK217" i="4"/>
  <c r="J217" i="4" s="1"/>
  <c r="J71" i="4" s="1"/>
  <c r="BK88" i="3"/>
  <c r="T142" i="3"/>
  <c r="T87" i="3" s="1"/>
  <c r="T86" i="3" s="1"/>
  <c r="T280" i="3"/>
  <c r="BK93" i="4"/>
  <c r="BK114" i="4"/>
  <c r="J114" i="4"/>
  <c r="J63" i="4" s="1"/>
  <c r="R114" i="4"/>
  <c r="R113" i="4"/>
  <c r="R92" i="4" s="1"/>
  <c r="BK124" i="4"/>
  <c r="J124" i="4" s="1"/>
  <c r="J66" i="4" s="1"/>
  <c r="P124" i="4"/>
  <c r="BK142" i="4"/>
  <c r="J142" i="4" s="1"/>
  <c r="J68" i="4" s="1"/>
  <c r="P156" i="4"/>
  <c r="P155" i="4"/>
  <c r="P217" i="4"/>
  <c r="R83" i="2"/>
  <c r="R82" i="2"/>
  <c r="R81" i="2"/>
  <c r="P88" i="3"/>
  <c r="BK191" i="3"/>
  <c r="J191" i="3"/>
  <c r="J63" i="3"/>
  <c r="R280" i="3"/>
  <c r="R93" i="4"/>
  <c r="T114" i="4"/>
  <c r="T113" i="4"/>
  <c r="T92" i="4" s="1"/>
  <c r="T124" i="4"/>
  <c r="P142" i="4"/>
  <c r="R142" i="4"/>
  <c r="T142" i="4"/>
  <c r="R217" i="4"/>
  <c r="P83" i="2"/>
  <c r="P82" i="2"/>
  <c r="P81" i="2"/>
  <c r="AU55" i="1" s="1"/>
  <c r="T88" i="3"/>
  <c r="T191" i="3"/>
  <c r="T93" i="4"/>
  <c r="P114" i="4"/>
  <c r="P113" i="4" s="1"/>
  <c r="R124" i="4"/>
  <c r="R123" i="4"/>
  <c r="R156" i="4"/>
  <c r="R155" i="4" s="1"/>
  <c r="T217" i="4"/>
  <c r="T155" i="4"/>
  <c r="R142" i="3"/>
  <c r="BK280" i="3"/>
  <c r="J280" i="3"/>
  <c r="J66" i="3"/>
  <c r="BK139" i="4"/>
  <c r="J139" i="4" s="1"/>
  <c r="J67" i="4" s="1"/>
  <c r="BK215" i="3"/>
  <c r="J215" i="3"/>
  <c r="J64" i="3" s="1"/>
  <c r="BK276" i="3"/>
  <c r="J276" i="3"/>
  <c r="J65" i="3"/>
  <c r="BK120" i="4"/>
  <c r="J120" i="4"/>
  <c r="J64" i="4"/>
  <c r="BE115" i="4"/>
  <c r="BE125" i="4"/>
  <c r="BE134" i="4"/>
  <c r="BE179" i="4"/>
  <c r="BE182" i="4"/>
  <c r="BE229" i="4"/>
  <c r="BE232" i="4"/>
  <c r="BE241" i="4"/>
  <c r="J88" i="3"/>
  <c r="J61" i="3" s="1"/>
  <c r="BE97" i="4"/>
  <c r="BE99" i="4"/>
  <c r="BE103" i="4"/>
  <c r="BE107" i="4"/>
  <c r="BE118" i="4"/>
  <c r="BE201" i="4"/>
  <c r="BE238" i="4"/>
  <c r="BE244" i="4"/>
  <c r="BE136" i="4"/>
  <c r="BE176" i="4"/>
  <c r="BE185" i="4"/>
  <c r="BE220" i="4"/>
  <c r="J52" i="4"/>
  <c r="E81" i="4"/>
  <c r="F88" i="4"/>
  <c r="BE94" i="4"/>
  <c r="BE128" i="4"/>
  <c r="BE148" i="4"/>
  <c r="BE160" i="4"/>
  <c r="BE163" i="4"/>
  <c r="BE207" i="4"/>
  <c r="BE211" i="4"/>
  <c r="BE218" i="4"/>
  <c r="BE101" i="4"/>
  <c r="BE150" i="4"/>
  <c r="BE152" i="4"/>
  <c r="BE157" i="4"/>
  <c r="BE166" i="4"/>
  <c r="BE191" i="4"/>
  <c r="BE194" i="4"/>
  <c r="F54" i="4"/>
  <c r="BE197" i="4"/>
  <c r="BE223" i="4"/>
  <c r="BE226" i="4"/>
  <c r="BE235" i="4"/>
  <c r="BE140" i="4"/>
  <c r="BE143" i="4"/>
  <c r="BE146" i="4"/>
  <c r="BE170" i="4"/>
  <c r="BE173" i="4"/>
  <c r="BE110" i="4"/>
  <c r="BE121" i="4"/>
  <c r="BE131" i="4"/>
  <c r="BE188" i="4"/>
  <c r="BE204" i="4"/>
  <c r="BK82" i="2"/>
  <c r="BK81" i="2"/>
  <c r="J81" i="2" s="1"/>
  <c r="J30" i="2" s="1"/>
  <c r="BE100" i="3"/>
  <c r="BE146" i="3"/>
  <c r="BE149" i="3"/>
  <c r="BE152" i="3"/>
  <c r="BE192" i="3"/>
  <c r="BE211" i="3"/>
  <c r="BE225" i="3"/>
  <c r="BE251" i="3"/>
  <c r="BE256" i="3"/>
  <c r="BE259" i="3"/>
  <c r="BE261" i="3"/>
  <c r="F55" i="3"/>
  <c r="BE103" i="3"/>
  <c r="BE128" i="3"/>
  <c r="BE162" i="3"/>
  <c r="BE174" i="3"/>
  <c r="J52" i="3"/>
  <c r="E76" i="3"/>
  <c r="BE95" i="3"/>
  <c r="BE98" i="3"/>
  <c r="BE106" i="3"/>
  <c r="BE156" i="3"/>
  <c r="BE159" i="3"/>
  <c r="BE168" i="3"/>
  <c r="BE186" i="3"/>
  <c r="BE109" i="3"/>
  <c r="BE113" i="3"/>
  <c r="BE117" i="3"/>
  <c r="BE122" i="3"/>
  <c r="BE134" i="3"/>
  <c r="BE171" i="3"/>
  <c r="BE207" i="3"/>
  <c r="BE235" i="3"/>
  <c r="BE267" i="3"/>
  <c r="BE270" i="3"/>
  <c r="BE277" i="3"/>
  <c r="BE296" i="3"/>
  <c r="BE125" i="3"/>
  <c r="BE137" i="3"/>
  <c r="BE139" i="3"/>
  <c r="BE165" i="3"/>
  <c r="BE131" i="3"/>
  <c r="BE177" i="3"/>
  <c r="BE180" i="3"/>
  <c r="BE182" i="3"/>
  <c r="BE184" i="3"/>
  <c r="BE195" i="3"/>
  <c r="BE202" i="3"/>
  <c r="BE204" i="3"/>
  <c r="BE219" i="3"/>
  <c r="BE223" i="3"/>
  <c r="BE232" i="3"/>
  <c r="BE243" i="3"/>
  <c r="BE284" i="3"/>
  <c r="BE290" i="3"/>
  <c r="BE293" i="3"/>
  <c r="BE89" i="3"/>
  <c r="BE92" i="3"/>
  <c r="BE143" i="3"/>
  <c r="BE197" i="3"/>
  <c r="BE200" i="3"/>
  <c r="BE209" i="3"/>
  <c r="BE227" i="3"/>
  <c r="BE230" i="3"/>
  <c r="BE264" i="3"/>
  <c r="BE281" i="3"/>
  <c r="BE287" i="3"/>
  <c r="BE188" i="3"/>
  <c r="BE216" i="3"/>
  <c r="BE221" i="3"/>
  <c r="BE237" i="3"/>
  <c r="BE240" i="3"/>
  <c r="BE247" i="3"/>
  <c r="BE254" i="3"/>
  <c r="BE273" i="3"/>
  <c r="F55" i="2"/>
  <c r="BE89" i="2"/>
  <c r="BE90" i="2"/>
  <c r="E48" i="2"/>
  <c r="J52" i="2"/>
  <c r="BE84" i="2"/>
  <c r="BE86" i="2"/>
  <c r="BE87" i="2"/>
  <c r="BE92" i="2"/>
  <c r="BE94" i="2"/>
  <c r="BE95" i="2"/>
  <c r="F37" i="2"/>
  <c r="BD55" i="1" s="1"/>
  <c r="F35" i="3"/>
  <c r="BB56" i="1"/>
  <c r="F37" i="4"/>
  <c r="BD57" i="1" s="1"/>
  <c r="F36" i="4"/>
  <c r="BC57" i="1"/>
  <c r="F37" i="3"/>
  <c r="BD56" i="1"/>
  <c r="J34" i="4"/>
  <c r="AW57" i="1"/>
  <c r="F35" i="4"/>
  <c r="BB57" i="1"/>
  <c r="F35" i="2"/>
  <c r="BB55" i="1"/>
  <c r="F36" i="3"/>
  <c r="BC56" i="1" s="1"/>
  <c r="J34" i="2"/>
  <c r="AW55" i="1"/>
  <c r="F34" i="2"/>
  <c r="BA55" i="1" s="1"/>
  <c r="J34" i="3"/>
  <c r="AW56" i="1"/>
  <c r="F34" i="4"/>
  <c r="BA57" i="1" s="1"/>
  <c r="F36" i="2"/>
  <c r="BC55" i="1"/>
  <c r="F34" i="3"/>
  <c r="BA56" i="1" s="1"/>
  <c r="T123" i="4" l="1"/>
  <c r="P123" i="4"/>
  <c r="P92" i="4"/>
  <c r="P91" i="4"/>
  <c r="AU57" i="1" s="1"/>
  <c r="AU54" i="1" s="1"/>
  <c r="R91" i="4"/>
  <c r="T91" i="4"/>
  <c r="R87" i="3"/>
  <c r="R86" i="3" s="1"/>
  <c r="BK87" i="3"/>
  <c r="BK86" i="3"/>
  <c r="J86" i="3"/>
  <c r="J59" i="3" s="1"/>
  <c r="BK113" i="4"/>
  <c r="J113" i="4"/>
  <c r="J62" i="4"/>
  <c r="BK123" i="4"/>
  <c r="J123" i="4"/>
  <c r="J65" i="4"/>
  <c r="J93" i="4"/>
  <c r="J61" i="4" s="1"/>
  <c r="BK155" i="4"/>
  <c r="J155" i="4"/>
  <c r="J69" i="4"/>
  <c r="AG55" i="1"/>
  <c r="J82" i="2"/>
  <c r="J60" i="2"/>
  <c r="J59" i="2"/>
  <c r="J33" i="4"/>
  <c r="AV57" i="1" s="1"/>
  <c r="AT57" i="1" s="1"/>
  <c r="F33" i="2"/>
  <c r="AZ55" i="1" s="1"/>
  <c r="BD54" i="1"/>
  <c r="W33" i="1"/>
  <c r="BB54" i="1"/>
  <c r="W31" i="1" s="1"/>
  <c r="F33" i="4"/>
  <c r="AZ57" i="1"/>
  <c r="J33" i="3"/>
  <c r="AV56" i="1" s="1"/>
  <c r="AT56" i="1" s="1"/>
  <c r="J33" i="2"/>
  <c r="AV55" i="1" s="1"/>
  <c r="AT55" i="1" s="1"/>
  <c r="AN55" i="1" s="1"/>
  <c r="BC54" i="1"/>
  <c r="AY54" i="1" s="1"/>
  <c r="F33" i="3"/>
  <c r="AZ56" i="1"/>
  <c r="BA54" i="1"/>
  <c r="W30" i="1" s="1"/>
  <c r="BK92" i="4" l="1"/>
  <c r="J92" i="4"/>
  <c r="J60" i="4"/>
  <c r="J87" i="3"/>
  <c r="J60" i="3" s="1"/>
  <c r="J39" i="2"/>
  <c r="AX54" i="1"/>
  <c r="W32" i="1"/>
  <c r="J30" i="3"/>
  <c r="AG56" i="1"/>
  <c r="AZ54" i="1"/>
  <c r="W29" i="1"/>
  <c r="AW54" i="1"/>
  <c r="AK30" i="1"/>
  <c r="J39" i="3" l="1"/>
  <c r="BK91" i="4"/>
  <c r="J91" i="4"/>
  <c r="J59" i="4"/>
  <c r="AN56" i="1"/>
  <c r="AV54" i="1"/>
  <c r="AK29" i="1"/>
  <c r="J30" i="4" l="1"/>
  <c r="AG57" i="1"/>
  <c r="AG54" i="1"/>
  <c r="AK26" i="1"/>
  <c r="AT54" i="1"/>
  <c r="AN54" i="1"/>
  <c r="J39" i="4" l="1"/>
  <c r="AN57" i="1"/>
  <c r="AK35" i="1"/>
</calcChain>
</file>

<file path=xl/sharedStrings.xml><?xml version="1.0" encoding="utf-8"?>
<sst xmlns="http://schemas.openxmlformats.org/spreadsheetml/2006/main" count="4457" uniqueCount="989">
  <si>
    <t>Export Komplet</t>
  </si>
  <si>
    <t>VZ</t>
  </si>
  <si>
    <t>2.0</t>
  </si>
  <si>
    <t>ZAMOK</t>
  </si>
  <si>
    <t>False</t>
  </si>
  <si>
    <t>{4c8c95b7-4c16-4379-aeae-e81b9b4633c6}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</si>
  <si>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</si>
  <si>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</si>
  <si>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</si>
  <si>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</si>
  <si>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</si>
  <si>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</si>
  <si>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</si>
  <si>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</si>
  <si>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</si>
  <si>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</si>
  <si>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</si>
  <si>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Větrná a veřejné osvětlení</t>
  </si>
  <si>
    <t>0,1</t>
  </si>
  <si>
    <t>KSO:</t>
  </si>
  <si>
    <t>822 2</t>
  </si>
  <si>
    <t>CC-CZ:</t>
  </si>
  <si>
    <t/>
  </si>
  <si>
    <t>1</t>
  </si>
  <si>
    <t>Místo:</t>
  </si>
  <si>
    <t>Kolín</t>
  </si>
  <si>
    <t>Datum:</t>
  </si>
  <si>
    <t>15. 12. 2025</t>
  </si>
  <si>
    <t>10</t>
  </si>
  <si>
    <t>100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</si>
  <si>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</si>
  <si>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</si>
  <si>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</si>
  <si>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</si>
  <si>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</si>
  <si>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</si>
  <si>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</si>
  <si>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L. Dvořáková</t>
  </si>
  <si>
    <t>True</t>
  </si>
  <si>
    <t>Zpracovatel:</t>
  </si>
  <si>
    <t>27296695</t>
  </si>
  <si>
    <t>S4A, s.r.o.</t>
  </si>
  <si>
    <t>cz27296695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</si>
  <si>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</si>
  <si>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</si>
  <si>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</si>
  <si>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</si>
  <si>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</si>
  <si>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</si>
  <si>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</si>
  <si>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</si>
  <si>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</si>
  <si>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</si>
  <si>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</si>
  <si>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</si>
  <si>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</si>
  <si>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</si>
  <si>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</si>
  <si>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</si>
  <si>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</si>
  <si>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</si>
  <si>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</si>
  <si>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</si>
  <si>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</si>
  <si>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</si>
  <si>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</si>
  <si>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</si>
  <si>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</si>
  <si>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</si>
  <si>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</si>
  <si>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</si>
  <si>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</si>
  <si>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</si>
  <si>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</si>
  <si>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</si>
  <si>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</si>
  <si>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</si>
  <si>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</si>
  <si>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</si>
  <si>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</si>
  <si>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</si>
  <si>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</si>
  <si>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</si>
  <si>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</si>
  <si>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88.4</t>
  </si>
  <si>
    <t>VRN</t>
  </si>
  <si>
    <t>OST</t>
  </si>
  <si>
    <t>{64a312d0-6d23-442f-b9af-a047c06506fa}</t>
  </si>
  <si>
    <t>828</t>
  </si>
  <si>
    <t>2</t>
  </si>
  <si>
    <t>88.3</t>
  </si>
  <si>
    <t>komunikace</t>
  </si>
  <si>
    <t>STA</t>
  </si>
  <si>
    <t>{96d5a3a5-a71e-4f91-b19e-c488d8c0d2f9}</t>
  </si>
  <si>
    <t>822 29</t>
  </si>
  <si>
    <t>100.2</t>
  </si>
  <si>
    <t xml:space="preserve">Veřejné osvětlení </t>
  </si>
  <si>
    <t>ING</t>
  </si>
  <si>
    <t>{e30ead16-627e-4793-9d14-23a44d2318b2}</t>
  </si>
  <si>
    <t>KRYCÍ LIST SOUPISU PRACÍ</t>
  </si>
  <si>
    <t>Objekt:</t>
  </si>
  <si>
    <t>88.4 - VRN</t>
  </si>
  <si>
    <t>Město Kolín</t>
  </si>
  <si>
    <t>Ing. Lucie Dvořáková</t>
  </si>
  <si>
    <t>S4A,s.r.o.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</si>
  <si>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</si>
  <si>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</si>
  <si>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</si>
  <si>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</si>
  <si>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</si>
  <si>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</si>
  <si>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</si>
  <si>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</si>
  <si>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</si>
  <si>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</si>
  <si>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</si>
  <si>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</si>
  <si>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</si>
  <si>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</si>
  <si>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</si>
  <si>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</si>
  <si>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</si>
  <si>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</si>
  <si>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</si>
  <si>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</si>
  <si>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</si>
  <si>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</si>
  <si>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</si>
  <si>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</si>
  <si>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</si>
  <si>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</si>
  <si>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</si>
  <si>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</si>
  <si>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>P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</si>
  <si>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zajištění. Geotechnický dozor na stavbě. Vypracování dokumentace skutečného provedení, geodetické zaměření skutečného provedení_x000D_
_x000D_
 </t>
  </si>
  <si>
    <t>020001000</t>
  </si>
  <si>
    <t xml:space="preserve">Základní rozdělení průvodních činností a nákladů příprava staveniště. </t>
  </si>
  <si>
    <t>875011108</t>
  </si>
  <si>
    <t>3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</si>
  <si>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</si>
  <si>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</si>
  <si>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</si>
  <si>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</si>
  <si>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4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</si>
  <si>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</si>
  <si>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</si>
  <si>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</si>
  <si>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</si>
  <si>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</si>
  <si>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</si>
  <si>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</si>
  <si>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6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</si>
  <si>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</si>
  <si>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</si>
  <si>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</si>
  <si>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</si>
  <si>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7</t>
  </si>
  <si>
    <t>080001000</t>
  </si>
  <si>
    <t>Základní rozdělení průvodních činností a nákladů přesun stavebních kapacit</t>
  </si>
  <si>
    <t>-269895474</t>
  </si>
  <si>
    <t>8</t>
  </si>
  <si>
    <t>090001000</t>
  </si>
  <si>
    <t>Základní rozdělení průvodních činností a nákladů ostatní náklady</t>
  </si>
  <si>
    <t>262144</t>
  </si>
  <si>
    <t>25563963</t>
  </si>
  <si>
    <t>88.3 - komunikace</t>
  </si>
  <si>
    <t>S4A,s.r.o</t>
  </si>
  <si>
    <t>CZ27296695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</si>
  <si>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</si>
  <si>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</si>
  <si>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</si>
  <si>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</si>
  <si>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</si>
  <si>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</si>
  <si>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</si>
  <si>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HSV</t>
  </si>
  <si>
    <t>Práce a dodávky HSV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</si>
  <si>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</si>
  <si>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</si>
  <si>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</si>
  <si>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</si>
  <si>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-783981692</t>
  </si>
  <si>
    <t>Online PSC</t>
  </si>
  <si>
    <t>https://podminky.urs.cz/item/CS_URS_2022_01/113106123</t>
  </si>
  <si>
    <t>VV</t>
  </si>
  <si>
    <t>(6*0,4)+(6,5*0,4)+(6,5*0,8)+4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</si>
  <si>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</si>
  <si>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</si>
  <si>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1200215775</t>
  </si>
  <si>
    <t>https://podminky.urs.cz/item/CS_URS_2022_01/113107042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</si>
  <si>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</si>
  <si>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</si>
  <si>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-1582790480</t>
  </si>
  <si>
    <t>https://podminky.urs.cz/item/CS_URS_2022_01/979071111</t>
  </si>
  <si>
    <t>14.2</t>
  </si>
  <si>
    <t>R11</t>
  </si>
  <si>
    <t>Skládání zámkové dlažby na palety a zajištění přepravy dlažby do 5 km včetně složení</t>
  </si>
  <si>
    <t>-1586310434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</si>
  <si>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</si>
  <si>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</si>
  <si>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729878439</t>
  </si>
  <si>
    <t>https://podminky.urs.cz/item/CS_URS_2022_01/113107182</t>
  </si>
  <si>
    <t>229-57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</si>
  <si>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</si>
  <si>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</si>
  <si>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</si>
  <si>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-1080883653</t>
  </si>
  <si>
    <t>https://podminky.urs.cz/item/CS_URS_2022_01/113202111</t>
  </si>
  <si>
    <t>26+12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</si>
  <si>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</si>
  <si>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</si>
  <si>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381331477</t>
  </si>
  <si>
    <t>https://podminky.urs.cz/item/CS_URS_2022_01/119001421</t>
  </si>
  <si>
    <t>20</t>
  </si>
  <si>
    <t>111301111</t>
  </si>
  <si>
    <t>Sejmutí drnu tl. do 100 mm, v jakékoliv ploše</t>
  </si>
  <si>
    <t>-2083204721</t>
  </si>
  <si>
    <t>https://podminky.urs.cz/item/CS_URS_2022_01/111301111</t>
  </si>
  <si>
    <t>Poznámka k položce:_x000D_
s odvozem do kompostárny</t>
  </si>
  <si>
    <t>406</t>
  </si>
  <si>
    <t>9</t>
  </si>
  <si>
    <t>121112003</t>
  </si>
  <si>
    <t>Sejmutí ornice ručně při souvislé ploše, tl. vrstvy do 200 mm</t>
  </si>
  <si>
    <t>-352623155</t>
  </si>
  <si>
    <t>https://podminky.urs.cz/item/CS_URS_2022_01/121112003</t>
  </si>
  <si>
    <t>Poznámka k položce:_x000D_
sejmutí veškeré ornice. Sejmutí ornice i v místech, kde nebude stavba. Požadavek OŽP na vyjmutí ze ZPF. Viz TZ a vyjádření.</t>
  </si>
  <si>
    <t>268+(53*0,5)+(20+35+57)</t>
  </si>
  <si>
    <t>122211101</t>
  </si>
  <si>
    <t>Odkopávky a prokopávky ručně zapažené i nezapažené v hornině třídy těžitelnosti I skupiny 3</t>
  </si>
  <si>
    <t>m3</t>
  </si>
  <si>
    <t>-1343772914</t>
  </si>
  <si>
    <t>https://podminky.urs.cz/item/CS_URS_2022_01/122211101</t>
  </si>
  <si>
    <t>(0,5*57,3)+(0,3*116)+(16,6*0,4)</t>
  </si>
  <si>
    <t>2*0,5*0,5</t>
  </si>
  <si>
    <t>Součet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</si>
  <si>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</si>
  <si>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</si>
  <si>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</si>
  <si>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-245595959</t>
  </si>
  <si>
    <t>https://podminky.urs.cz/item/CS_URS_2022_01/162751117</t>
  </si>
  <si>
    <t>70,59</t>
  </si>
  <si>
    <t>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</si>
  <si>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</si>
  <si>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</si>
  <si>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-2085198228</t>
  </si>
  <si>
    <t>https://podminky.urs.cz/item/CS_URS_2022_01/162751119</t>
  </si>
  <si>
    <t>70.59*10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</si>
  <si>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</si>
  <si>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</si>
  <si>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</si>
  <si>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</si>
  <si>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126536854</t>
  </si>
  <si>
    <t>https://podminky.urs.cz/item/CS_URS_2022_01/171201221</t>
  </si>
  <si>
    <t>70,09*2</t>
  </si>
  <si>
    <t>14</t>
  </si>
  <si>
    <t>181311103</t>
  </si>
  <si>
    <t>Rozprostření a urovnání ornice v rovině nebo ve svahu sklonu do 1:5 ručně při souvislé ploše, tl. vrstvy do 200 mm</t>
  </si>
  <si>
    <t>-938830016</t>
  </si>
  <si>
    <t>https://podminky.urs.cz/item/CS_URS_2022_01/181311103</t>
  </si>
  <si>
    <t>406,5</t>
  </si>
  <si>
    <t>181411131</t>
  </si>
  <si>
    <t>Založení trávníku na půdě předem připravené plochy do 1000 m2 výsevem včetně utažení parkového v rovině nebo na svahu do 1:5</t>
  </si>
  <si>
    <t>-254212299</t>
  </si>
  <si>
    <t>https://podminky.urs.cz/item/CS_URS_2022_01/181411131</t>
  </si>
  <si>
    <t>16</t>
  </si>
  <si>
    <t>M</t>
  </si>
  <si>
    <t>005724100</t>
  </si>
  <si>
    <t>osivo směs travní parková</t>
  </si>
  <si>
    <t>kg</t>
  </si>
  <si>
    <t>170802177</t>
  </si>
  <si>
    <t>406,5/20</t>
  </si>
  <si>
    <t>17</t>
  </si>
  <si>
    <t>181951112</t>
  </si>
  <si>
    <t>Úprava pláně vyrovnáním výškových rozdílů strojně v hornině třídy těžitelnosti I, skupiny 1 až 3 se zhutněním</t>
  </si>
  <si>
    <t>-632097373</t>
  </si>
  <si>
    <t>https://podminky.urs.cz/item/CS_URS_2022_01/181951112</t>
  </si>
  <si>
    <t>57,3+116+16,6</t>
  </si>
  <si>
    <t>Komunikace</t>
  </si>
  <si>
    <t>18</t>
  </si>
  <si>
    <t>564211011</t>
  </si>
  <si>
    <t>Podklad nebo podsyp ze štěrkopísku ŠP s rozprostřením, vlhčením a zhutněním plochy jednotlivě do 100 m2, po zhutnění tl. 50 mm</t>
  </si>
  <si>
    <t>-89352029</t>
  </si>
  <si>
    <t>https://podminky.urs.cz/item/CS_URS_2022_01/564211011</t>
  </si>
  <si>
    <t>57,3</t>
  </si>
  <si>
    <t>19</t>
  </si>
  <si>
    <t>58344197</t>
  </si>
  <si>
    <t>štěrkodrť frakce 0/63</t>
  </si>
  <si>
    <t>128</t>
  </si>
  <si>
    <t>774288</t>
  </si>
  <si>
    <t>Poznámka k položce:_x000D_
pro vsak</t>
  </si>
  <si>
    <t>564231011</t>
  </si>
  <si>
    <t>Podklad nebo podsyp ze štěrkopísku ŠP s rozprostřením, vlhčením a zhutněním plochy jednotlivě do 100 m2, po zhutnění tl. 100 mm</t>
  </si>
  <si>
    <t>-2023312796</t>
  </si>
  <si>
    <t>https://podminky.urs.cz/item/CS_URS_2022_01/564231011</t>
  </si>
  <si>
    <t>116+5+57,3</t>
  </si>
  <si>
    <t>919726122</t>
  </si>
  <si>
    <t>Geotextilie netkaná pro ochranu, separaci nebo filtraci měrná hmotnost přes 200 do 300 g/m2</t>
  </si>
  <si>
    <t>419675536</t>
  </si>
  <si>
    <t>https://podminky.urs.cz/item/CS_URS_2022_01/919726122</t>
  </si>
  <si>
    <t>Poznámka k položce:_x000D_
položit na jílové podloží</t>
  </si>
  <si>
    <t>57,3*1,2</t>
  </si>
  <si>
    <t>22</t>
  </si>
  <si>
    <t>564851011</t>
  </si>
  <si>
    <t>Podklad ze štěrkodrti ŠD s rozprostřením a zhutněním plochy jednotlivě do 100 m2, po zhutnění tl. 150 mm</t>
  </si>
  <si>
    <t>1943837018</t>
  </si>
  <si>
    <t>https://podminky.urs.cz/item/CS_URS_2022_01/564851011</t>
  </si>
  <si>
    <t>(5*2)+57,3</t>
  </si>
  <si>
    <t>23</t>
  </si>
  <si>
    <t>564861011</t>
  </si>
  <si>
    <t>Podklad ze štěrkodrti ŠD s rozprostřením a zhutněním plochy jednotlivě do 100 m2, po zhutnění tl. 200 mm</t>
  </si>
  <si>
    <t>271145872</t>
  </si>
  <si>
    <t>https://podminky.urs.cz/item/CS_URS_2022_01/564861011</t>
  </si>
  <si>
    <t>57,3+116</t>
  </si>
  <si>
    <t>24</t>
  </si>
  <si>
    <t>564950313</t>
  </si>
  <si>
    <t>Podklad nebo podsyp z betonového recyklátu s rozprostřením a zhutněním plochy jednotlivě do 100 m2, po zhutnění tl. 150 mm</t>
  </si>
  <si>
    <t>-427552101</t>
  </si>
  <si>
    <t>https://podminky.urs.cz/item/CS_URS_2022_01/564950313</t>
  </si>
  <si>
    <t>116+5+(2*57,3)</t>
  </si>
  <si>
    <t>25</t>
  </si>
  <si>
    <t>565166102</t>
  </si>
  <si>
    <t>Asfaltový beton vrstva podkladní ACP 22 (obalované kamenivo hrubozrnné - OKH) s rozprostřením a zhutněním v pruhu šířky do 1,5 m, po zhutnění tl. 90 mm</t>
  </si>
  <si>
    <t>1737237535</t>
  </si>
  <si>
    <t>https://podminky.urs.cz/item/CS_URS_2022_01/565166102</t>
  </si>
  <si>
    <t>15,8+35+6,5</t>
  </si>
  <si>
    <t>26</t>
  </si>
  <si>
    <t>577134111</t>
  </si>
  <si>
    <t>Asfaltový beton vrstva obrusná ACO 11 (ABS) s rozprostřením a se zhutněním z nemodifikovaného asfaltu v pruhu šířky do 3 m tř. I, po zhutnění tl. 40 mm</t>
  </si>
  <si>
    <t>309633937</t>
  </si>
  <si>
    <t>https://podminky.urs.cz/item/CS_URS_2022_01/577134111</t>
  </si>
  <si>
    <t>229</t>
  </si>
  <si>
    <t>27</t>
  </si>
  <si>
    <t>573191111</t>
  </si>
  <si>
    <t>Postřik infiltrační kationaktivní emulzí v množství 1,00 kg/m2</t>
  </si>
  <si>
    <t>1024018526</t>
  </si>
  <si>
    <t>https://podminky.urs.cz/item/CS_URS_2022_01/573191111</t>
  </si>
  <si>
    <t>28</t>
  </si>
  <si>
    <t>573231111</t>
  </si>
  <si>
    <t>Postřik spojovací PS bez posypu kamenivem ze silniční emulze, v množství 0,70 kg/m2</t>
  </si>
  <si>
    <t>552301803</t>
  </si>
  <si>
    <t>https://podminky.urs.cz/item/CS_URS_2022_01/573231111</t>
  </si>
  <si>
    <t>29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</si>
  <si>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</si>
  <si>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</si>
  <si>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953283029</t>
  </si>
  <si>
    <t>https://podminky.urs.cz/item/CS_URS_2022_01/596211111</t>
  </si>
  <si>
    <t>104+12,36</t>
  </si>
  <si>
    <t>30</t>
  </si>
  <si>
    <t>59245018</t>
  </si>
  <si>
    <t>dlažba tvar obdélník betonová 200x100x60mm přírodní</t>
  </si>
  <si>
    <t>1103068545</t>
  </si>
  <si>
    <t>102*1,02</t>
  </si>
  <si>
    <t>31</t>
  </si>
  <si>
    <t>59245020</t>
  </si>
  <si>
    <t>dlažba tvar obdélník betonová 200x100x80mm přírodní</t>
  </si>
  <si>
    <t>1522285531</t>
  </si>
  <si>
    <t>32</t>
  </si>
  <si>
    <t>59245226</t>
  </si>
  <si>
    <t>dlažba tvar obdélník betonová pro nevidomé 200x100x80mm barevná</t>
  </si>
  <si>
    <t>1664470532</t>
  </si>
  <si>
    <t>(6*0,8)+(6*0,4*2)+(5*0,4)</t>
  </si>
  <si>
    <t>33</t>
  </si>
  <si>
    <t>59245006</t>
  </si>
  <si>
    <t>dlažba tvar obdélník betonová pro nevidomé 200x100x60mm černá</t>
  </si>
  <si>
    <t>1025172060</t>
  </si>
  <si>
    <t>(2*2*0,8)+(2,5*3*0,4)+(3*2*0,4)+(3,5*2*0,4)+(0,6*2*0,8)</t>
  </si>
  <si>
    <t>34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</si>
  <si>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</si>
  <si>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</si>
  <si>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-1192581391</t>
  </si>
  <si>
    <t>https://podminky.urs.cz/item/CS_URS_2022_01/596212210</t>
  </si>
  <si>
    <t>11,6+5</t>
  </si>
  <si>
    <t>Trubní vedení</t>
  </si>
  <si>
    <t>35</t>
  </si>
  <si>
    <t>871313121</t>
  </si>
  <si>
    <t>Montáž kanalizačního potrubí z plastů z tvrdého PVC těsněných gumovým kroužkem v otevřeném výkopu ve sklonu do 20 % DN 160</t>
  </si>
  <si>
    <t>-616071708</t>
  </si>
  <si>
    <t>https://podminky.urs.cz/item/CS_URS_2022_01/871313121</t>
  </si>
  <si>
    <t>36</t>
  </si>
  <si>
    <t>28611132</t>
  </si>
  <si>
    <t>trubka kanalizační PVC DN 160x2000mm SN4</t>
  </si>
  <si>
    <t>-403908426</t>
  </si>
  <si>
    <t>37</t>
  </si>
  <si>
    <t>877315211</t>
  </si>
  <si>
    <t>Montáž tvarovek na kanalizačním potrubí z trub z plastu z tvrdého PVC nebo z polypropylenu v otevřeném výkopu jednoosých DN 160</t>
  </si>
  <si>
    <t>kus</t>
  </si>
  <si>
    <t>1785465679</t>
  </si>
  <si>
    <t>https://podminky.urs.cz/item/CS_URS_2022_01/877315211</t>
  </si>
  <si>
    <t>38</t>
  </si>
  <si>
    <t>28611359</t>
  </si>
  <si>
    <t>koleno kanalizace PVC KG 160x15°</t>
  </si>
  <si>
    <t>1084190904</t>
  </si>
  <si>
    <t>39</t>
  </si>
  <si>
    <t>28611361</t>
  </si>
  <si>
    <t>koleno kanalizační PVC KG 160x45°</t>
  </si>
  <si>
    <t>1400493956</t>
  </si>
  <si>
    <t>40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</si>
  <si>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</si>
  <si>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</si>
  <si>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1890252730</t>
  </si>
  <si>
    <t>Poznámka k položce:_x000D_
případně nahradit roštěm, pokud by to nebylo možné osadit z důvodu výskytu sítí.</t>
  </si>
  <si>
    <t>41</t>
  </si>
  <si>
    <t>899231111R</t>
  </si>
  <si>
    <t>Výšková úprava uličního vstupu nebo vpusti do 200 mm zvýšením nebo snížením mříže</t>
  </si>
  <si>
    <t>634224553</t>
  </si>
  <si>
    <t>42</t>
  </si>
  <si>
    <t>899431111R</t>
  </si>
  <si>
    <t>Výšková úprava uličního vstupu nebo vpusti do 200 mm zvýšením nebo snížením krycího hrnce, šoupěte nebo hydrantu bez úpravy armatur</t>
  </si>
  <si>
    <t>1402618142</t>
  </si>
  <si>
    <t>43</t>
  </si>
  <si>
    <t>935113211</t>
  </si>
  <si>
    <t>Osazení odvodňovacího žlabu s krycím roštem šířky do 200 mm. D400.</t>
  </si>
  <si>
    <t>-2079873763</t>
  </si>
  <si>
    <t>https://podminky.urs.cz/item/CS_URS_2022_01/935113211</t>
  </si>
  <si>
    <t>Poznámka k položce:_x000D_
.</t>
  </si>
  <si>
    <t>Ostatní konstrukce a práce</t>
  </si>
  <si>
    <t>44</t>
  </si>
  <si>
    <t>914111111</t>
  </si>
  <si>
    <t>Montáž svislé dopravní značky základní velikosti do 1 m2 objímkami na sloupky nebo konzoly</t>
  </si>
  <si>
    <t>-1097199009</t>
  </si>
  <si>
    <t>https://podminky.urs.cz/item/CS_URS_2022_01/914111111</t>
  </si>
  <si>
    <t>45</t>
  </si>
  <si>
    <t>40445611</t>
  </si>
  <si>
    <t>značky upravující přednost P2, P3, P8 500mm</t>
  </si>
  <si>
    <t>-1311759488</t>
  </si>
  <si>
    <t>46</t>
  </si>
  <si>
    <t>40445615</t>
  </si>
  <si>
    <t>značky upravující přednost P6 700mm</t>
  </si>
  <si>
    <t>-978129836</t>
  </si>
  <si>
    <t>47</t>
  </si>
  <si>
    <t>40445162</t>
  </si>
  <si>
    <t>sloupek Z11d a Z11c</t>
  </si>
  <si>
    <t>-999565658</t>
  </si>
  <si>
    <t>48</t>
  </si>
  <si>
    <t>40445626</t>
  </si>
  <si>
    <t>informativní značkyIZ8a/b, 1000 mm x1000mm</t>
  </si>
  <si>
    <t>-348680321</t>
  </si>
  <si>
    <t>49</t>
  </si>
  <si>
    <t>914511111</t>
  </si>
  <si>
    <t>Montáž sloupku dopravních značek délky do 3,5 m do betonového základu</t>
  </si>
  <si>
    <t>-1401215390</t>
  </si>
  <si>
    <t>https://podminky.urs.cz/item/CS_URS_2022_01/914511111</t>
  </si>
  <si>
    <t>50</t>
  </si>
  <si>
    <t>40445225</t>
  </si>
  <si>
    <t>sloupek pro dopravní značku Zn D 60mm v 3,5m</t>
  </si>
  <si>
    <t>389943688</t>
  </si>
  <si>
    <t>51</t>
  </si>
  <si>
    <t>916781111R2</t>
  </si>
  <si>
    <t>Zpomalovací polštáž plastový pro přejezdovou rychlost 30 km/h -2 m x 1,6 m včetně osazení</t>
  </si>
  <si>
    <t>1596507058</t>
  </si>
  <si>
    <t>Poznámka k položce:_x000D_
odbodný, který tam již je</t>
  </si>
  <si>
    <t>52</t>
  </si>
  <si>
    <t>916781112R</t>
  </si>
  <si>
    <t>Zpomalovací práh plastový pro přejezdovou rychlost 20 km/h kruhový</t>
  </si>
  <si>
    <t>1981399681</t>
  </si>
  <si>
    <t>6*2</t>
  </si>
  <si>
    <t>53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</si>
  <si>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</si>
  <si>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</si>
  <si>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-2021965530</t>
  </si>
  <si>
    <t>https://podminky.urs.cz/item/CS_URS_2022_01/966006132</t>
  </si>
  <si>
    <t>54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</si>
  <si>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</si>
  <si>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</si>
  <si>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-912786221</t>
  </si>
  <si>
    <t>https://podminky.urs.cz/item/CS_URS_2022_01/966006211</t>
  </si>
  <si>
    <t>55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</si>
  <si>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</si>
  <si>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</si>
  <si>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-122136910</t>
  </si>
  <si>
    <t>https://podminky.urs.cz/item/CS_URS_2022_01/916231213</t>
  </si>
  <si>
    <t>Poznámka k položce:_x000D_
Stejný systém pokládky jako v hotové etapě</t>
  </si>
  <si>
    <t>92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</si>
  <si>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</si>
  <si>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</si>
  <si>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</si>
  <si>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-2067717469</t>
  </si>
  <si>
    <t>https://podminky.urs.cz/item/CS_URS_2022_01/916131213</t>
  </si>
  <si>
    <t>35+13+66</t>
  </si>
  <si>
    <t>57</t>
  </si>
  <si>
    <t>59217029</t>
  </si>
  <si>
    <t>obrubník betonový silniční nájezdový 1000x150x150mm</t>
  </si>
  <si>
    <t>1154851726</t>
  </si>
  <si>
    <t>2+3+2,5+2,5+2,5+17+4,5</t>
  </si>
  <si>
    <t>34*1,03 'Přepočtené koeficientem množství</t>
  </si>
  <si>
    <t>58</t>
  </si>
  <si>
    <t>59217030</t>
  </si>
  <si>
    <t>obrubník betonový silniční přechodový 1000x150x150-250mm</t>
  </si>
  <si>
    <t>631091330</t>
  </si>
  <si>
    <t>59</t>
  </si>
  <si>
    <t>59217031</t>
  </si>
  <si>
    <t>obrubník betonový silniční 1000x150x250mm</t>
  </si>
  <si>
    <t>-1535307349</t>
  </si>
  <si>
    <t>4+4+45+11</t>
  </si>
  <si>
    <t>64*1,03 'Přepočtené koeficientem množství</t>
  </si>
  <si>
    <t>60</t>
  </si>
  <si>
    <t>59217016</t>
  </si>
  <si>
    <t>obrubník betonový chodníkový 1000x80x250mm</t>
  </si>
  <si>
    <t>-1073055916</t>
  </si>
  <si>
    <t>11,5+2,5+2+2+35+4+8+27</t>
  </si>
  <si>
    <t>61</t>
  </si>
  <si>
    <t>919735112</t>
  </si>
  <si>
    <t>Řezání stávajícího živičného krytu nebo podkladu hloubky přes 50 do 100 mm</t>
  </si>
  <si>
    <t>891004802</t>
  </si>
  <si>
    <t>https://podminky.urs.cz/item/CS_URS_2022_01/919735112</t>
  </si>
  <si>
    <t>102+5</t>
  </si>
  <si>
    <t>62</t>
  </si>
  <si>
    <t>919731122</t>
  </si>
  <si>
    <t>Zarovnání styčné plochy podkladu nebo krytu podél vybourané části komunikace nebo zpevněné plochy živičné tl. přes 50 do 100 mm</t>
  </si>
  <si>
    <t>1723519480</t>
  </si>
  <si>
    <t>https://podminky.urs.cz/item/CS_URS_2022_01/919731122</t>
  </si>
  <si>
    <t>63</t>
  </si>
  <si>
    <t>919112221</t>
  </si>
  <si>
    <t>Řezání dilatačních spár v živičném krytu vytvoření komůrky pro těsnící zálivku šířky 15 mm, hloubky 20 mm</t>
  </si>
  <si>
    <t>-519537746</t>
  </si>
  <si>
    <t>https://podminky.urs.cz/item/CS_URS_2022_01/919112221</t>
  </si>
  <si>
    <t>107</t>
  </si>
  <si>
    <t>64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</si>
  <si>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</si>
  <si>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</si>
  <si>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-1866126560</t>
  </si>
  <si>
    <t>https://podminky.urs.cz/item/CS_URS_2022_01/919121111</t>
  </si>
  <si>
    <t>65</t>
  </si>
  <si>
    <t>938908411</t>
  </si>
  <si>
    <t>Čištění vozovek splachováním vodou povrchu podkladu nebo krytu živičného, betonového nebo dlážděného</t>
  </si>
  <si>
    <t>1092211589</t>
  </si>
  <si>
    <t>https://podminky.urs.cz/item/CS_URS_2022_01/938908411</t>
  </si>
  <si>
    <t>99</t>
  </si>
  <si>
    <t>Přesun hmot</t>
  </si>
  <si>
    <t>66</t>
  </si>
  <si>
    <t>998225111</t>
  </si>
  <si>
    <t>Přesun hmot pro komunikace s krytem z kameniva, monolitickým betonovým nebo živičným dopravní vzdálenost do 200 m jakékoliv délky objektu</t>
  </si>
  <si>
    <t>452125982</t>
  </si>
  <si>
    <t>https://podminky.urs.cz/item/CS_URS_2022_01/998225111</t>
  </si>
  <si>
    <t>77,7</t>
  </si>
  <si>
    <t>997</t>
  </si>
  <si>
    <t>Přesun sutě</t>
  </si>
  <si>
    <t>67</t>
  </si>
  <si>
    <t>997221551</t>
  </si>
  <si>
    <t>Vodorovná doprava suti bez naložení, ale se složením a s hrubým urovnáním ze sypkých materiálů, na vzdálenost do 1 km</t>
  </si>
  <si>
    <t>-1926840814</t>
  </si>
  <si>
    <t>https://podminky.urs.cz/item/CS_URS_2022_01/997221551</t>
  </si>
  <si>
    <t>68</t>
  </si>
  <si>
    <t>997221561</t>
  </si>
  <si>
    <t>Vodorovná doprava suti bez naložení, ale se složením a s hrubým urovnáním z kusových materiálů, na vzdálenost do 1 km</t>
  </si>
  <si>
    <t>-841408299</t>
  </si>
  <si>
    <t>https://podminky.urs.cz/item/CS_URS_2022_01/997221561</t>
  </si>
  <si>
    <t>7,8</t>
  </si>
  <si>
    <t>69</t>
  </si>
  <si>
    <t>997221559</t>
  </si>
  <si>
    <t>Vodorovná doprava suti bez naložení, ale se složením a s hrubým urovnáním Příplatek k ceně za každý další i započatý 1 km přes 1 km</t>
  </si>
  <si>
    <t>-1313594711</t>
  </si>
  <si>
    <t>https://podminky.urs.cz/item/CS_URS_2022_01/997221559</t>
  </si>
  <si>
    <t>38*19</t>
  </si>
  <si>
    <t>70</t>
  </si>
  <si>
    <t>997221569</t>
  </si>
  <si>
    <t>1895116327</t>
  </si>
  <si>
    <t>https://podminky.urs.cz/item/CS_URS_2022_01/997221569</t>
  </si>
  <si>
    <t>7,8*19</t>
  </si>
  <si>
    <t>71</t>
  </si>
  <si>
    <t>997221861</t>
  </si>
  <si>
    <t>Poplatek za uložení stavebního odpadu na recyklační skládce (skládkovné) z prostého betonu zatříděného do Katalogu odpadů pod kódem 17 01 01</t>
  </si>
  <si>
    <t>-1562818339</t>
  </si>
  <si>
    <t>https://podminky.urs.cz/item/CS_URS_2022_01/997221861</t>
  </si>
  <si>
    <t>72</t>
  </si>
  <si>
    <t>997221875</t>
  </si>
  <si>
    <t>Poplatek za uložení stavebního odpadu na recyklační skládce (skládkovné) asfaltového bez obsahu dehtu zatříděného do Katalogu odpadů pod kódem 17 03 02</t>
  </si>
  <si>
    <t>-1689420594</t>
  </si>
  <si>
    <t>https://podminky.urs.cz/item/CS_URS_2022_01/997221875</t>
  </si>
  <si>
    <t xml:space="preserve">100.2 - Veřejné osvětlení </t>
  </si>
  <si>
    <t>CZ-CPV:</t>
  </si>
  <si>
    <t>51000000-9</t>
  </si>
  <si>
    <t>Ing. Tomáš Dvořák</t>
  </si>
  <si>
    <t>S4a, s.r.o.</t>
  </si>
  <si>
    <t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</si>
  <si>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 xml:space="preserve">    998 - Přesun hmot</t>
  </si>
  <si>
    <t>PSV - Práce a dodávky PSV</t>
  </si>
  <si>
    <t xml:space="preserve">    741 - Elektroinstalace - silnoproud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</si>
  <si>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</si>
  <si>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</si>
  <si>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</si>
  <si>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</si>
  <si>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</si>
  <si>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121101101</t>
  </si>
  <si>
    <t>Sejmutí ornice nebo lesní půdy s vodorovným přemístěním na hromady v místě upotřebení nebo na dočasné či trvalé skládky se složením, na vzdálenost do 50 m</t>
  </si>
  <si>
    <t>2068974406</t>
  </si>
  <si>
    <t xml:space="preserve">Poznámka k položce:_x000D_
přemístění na plochu dle požadavku zákona o ZPF. </t>
  </si>
  <si>
    <t>(365-22)*0.5*0.2</t>
  </si>
  <si>
    <t>181301103</t>
  </si>
  <si>
    <t>Rozprostření a urovnání ornice v rovině nebo ve svahu sklonu do 1:5 při souvislé ploše do 500 m2, tl. vrstvy přes 150 do 200 mm</t>
  </si>
  <si>
    <t>728917820</t>
  </si>
  <si>
    <t>(365-22)*0,5</t>
  </si>
  <si>
    <t>1094712657</t>
  </si>
  <si>
    <t>171,5</t>
  </si>
  <si>
    <t>1335475171</t>
  </si>
  <si>
    <t>171,5/20</t>
  </si>
  <si>
    <t>460600023</t>
  </si>
  <si>
    <t>Vodorovné přemístění (odvoz) horniny dopravními prostředky včetně složení, bez naložení a rozprostření jakékoliv třídy, na vzdálenost přes 500 do 1000 m</t>
  </si>
  <si>
    <t>1853431895</t>
  </si>
  <si>
    <t>https://podminky.urs.cz/item/CS_URS_2022_01/460600023</t>
  </si>
  <si>
    <t>438*0.23*0,4</t>
  </si>
  <si>
    <t>6,17</t>
  </si>
  <si>
    <t>460600031</t>
  </si>
  <si>
    <t>Vodorovné přemístění (odvoz) horniny dopravními prostředky včetně složení, bez naložení a rozprostření jakékoliv třídy, na vzdálenost Příplatek k ceně -1113 za každých dalších i započatých 1000 m</t>
  </si>
  <si>
    <t>743224703</t>
  </si>
  <si>
    <t>https://podminky.urs.cz/item/CS_URS_2022_01/460600031</t>
  </si>
  <si>
    <t>46,466*20</t>
  </si>
  <si>
    <t>-732177386</t>
  </si>
  <si>
    <t>46,466*2</t>
  </si>
  <si>
    <t>100RO1</t>
  </si>
  <si>
    <t>Přesun hmot pro komunikace s krytem z kameniva, monolitickým betonovým nebo živičným dopravní vzdálenost do 200 m montážní plošina přeprava</t>
  </si>
  <si>
    <t>km</t>
  </si>
  <si>
    <t>687375053</t>
  </si>
  <si>
    <t xml:space="preserve">Poznámka k položce:_x000D_
Orientační cena z nabídek firem </t>
  </si>
  <si>
    <t>100ROO</t>
  </si>
  <si>
    <t>Přesun hmot pro komunikace s krytem z kameniva, monolitickým betonovým nebo živičným dopravní vzdálenost do 200 m autojeřáb přeprava</t>
  </si>
  <si>
    <t>-990489803</t>
  </si>
  <si>
    <t>998</t>
  </si>
  <si>
    <t>998132211R</t>
  </si>
  <si>
    <t>Přesun hmot pro elektromontážní práce včetně stožárů</t>
  </si>
  <si>
    <t>-1609323788</t>
  </si>
  <si>
    <t>82+2</t>
  </si>
  <si>
    <t>PSV</t>
  </si>
  <si>
    <t>Práce a dodávky PSV</t>
  </si>
  <si>
    <t>741</t>
  </si>
  <si>
    <t>Elektroinstalace - silnoproud</t>
  </si>
  <si>
    <t>741122122</t>
  </si>
  <si>
    <t>Montáž kabelů měděných bez ukončení uložených v trubkách zatažených plných kulatých nebo bezhalogenových (např. CYKY) počtu a průřezu žil 3x1,5 až 6 mm2</t>
  </si>
  <si>
    <t>1462902882</t>
  </si>
  <si>
    <t>https://podminky.urs.cz/item/CS_URS_2022_01/741122122</t>
  </si>
  <si>
    <t>6*28</t>
  </si>
  <si>
    <t>34111030</t>
  </si>
  <si>
    <t>kabel instalační jádro Cu plné izolace PVC plášť PVC 450/750V (CYKY) 3x1,5mm2</t>
  </si>
  <si>
    <t>2102058719</t>
  </si>
  <si>
    <t>168</t>
  </si>
  <si>
    <t>168*1,15 'Přepočtené koeficientem množství</t>
  </si>
  <si>
    <t>741122134</t>
  </si>
  <si>
    <t>Montáž kabelů měděných bez ukončení uložených v trubkách zatažených plných kulatých nebo bezhalogenových (např. CYKY) počtu a průřezu žil 4x16 až 25 mm2</t>
  </si>
  <si>
    <t>1865009671</t>
  </si>
  <si>
    <t>https://podminky.urs.cz/item/CS_URS_2022_01/741122134</t>
  </si>
  <si>
    <t>365*1,2</t>
  </si>
  <si>
    <t>34111080</t>
  </si>
  <si>
    <t>kabel instalační jádro Cu plné izolace PVC plášť PVC 450/750V (CYKY) 4x16mm2</t>
  </si>
  <si>
    <t>1625893549</t>
  </si>
  <si>
    <t>438</t>
  </si>
  <si>
    <t>741810002</t>
  </si>
  <si>
    <t>Zkoušky a prohlídky elektrických rozvodů a zařízení celková prohlídka a vyhotovení revizní zprávy pro objem montážních prací přes 100 do 500 tis. Kč</t>
  </si>
  <si>
    <t>-1958230763</t>
  </si>
  <si>
    <t>https://podminky.urs.cz/item/CS_URS_2022_01/741810002</t>
  </si>
  <si>
    <t>747</t>
  </si>
  <si>
    <t>Elektromontáže - kompletace rozvodů</t>
  </si>
  <si>
    <t>747211100 R00</t>
  </si>
  <si>
    <t>Pojistka včetně montáže se zapojením vodičů</t>
  </si>
  <si>
    <t>1017625441</t>
  </si>
  <si>
    <t>748</t>
  </si>
  <si>
    <t>Elektromontáže - osvětlovací zařízení a svítidla</t>
  </si>
  <si>
    <t>741372151</t>
  </si>
  <si>
    <t>Montáž svítidel s integrovaným zdrojem LED se zapojením vodičů průmyslových závěsných lamp</t>
  </si>
  <si>
    <t>1368996630</t>
  </si>
  <si>
    <t>https://podminky.urs.cz/item/CS_URS_2022_01/741372151</t>
  </si>
  <si>
    <t>34844ROO</t>
  </si>
  <si>
    <t>Schréder - IZYLUM 1 / 5308 / 10 LEDs 450mA WW 727 15,4W / Back light / 450822</t>
  </si>
  <si>
    <t>256</t>
  </si>
  <si>
    <t>1789113448</t>
  </si>
  <si>
    <t>31674066</t>
  </si>
  <si>
    <t>stožár KL5 – 133/60</t>
  </si>
  <si>
    <t>1788173134</t>
  </si>
  <si>
    <t>748719211</t>
  </si>
  <si>
    <t>Montáž stožárů osvětlení, bez zemních prací ocelových samostatně stojících, délky do 12 m</t>
  </si>
  <si>
    <t>1435383697</t>
  </si>
  <si>
    <t>748741000</t>
  </si>
  <si>
    <t>Montáž elektrovýzbroje stožárů osvětlení 1 okruh</t>
  </si>
  <si>
    <t>136356889</t>
  </si>
  <si>
    <t>https://podminky.urs.cz/item/CS_URS_2022_01/748741000</t>
  </si>
  <si>
    <t>Práce a dodávky M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</si>
  <si>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</si>
  <si>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</si>
  <si>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</si>
  <si>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</si>
  <si>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1493930817</t>
  </si>
  <si>
    <t>https://podminky.urs.cz/item/CS_URS_2022_01/210100096</t>
  </si>
  <si>
    <t>14*6</t>
  </si>
  <si>
    <t>460ROO</t>
  </si>
  <si>
    <t>stožárové pouzdro včetně montáže a dodávky</t>
  </si>
  <si>
    <t>-342197656</t>
  </si>
  <si>
    <t>Poznámka k položce:_x000D_
Orientační cena z nabídek firem</t>
  </si>
  <si>
    <t>745901200ROO</t>
  </si>
  <si>
    <t>označení vývodu z rozvaděče štítkem</t>
  </si>
  <si>
    <t>2087005582</t>
  </si>
  <si>
    <t>84+112</t>
  </si>
  <si>
    <t>210100101</t>
  </si>
  <si>
    <t>Ukončení vodičů izolovaných s označením a zapojením na svorkovnici s otevřením a uzavřením krytu průřezu žíly do 16 mm2</t>
  </si>
  <si>
    <t>-908310036</t>
  </si>
  <si>
    <t>https://podminky.urs.cz/item/CS_URS_2022_01/210100101</t>
  </si>
  <si>
    <t>Poznámka k položce:_x000D_
Nezapojovat do dvou lamp</t>
  </si>
  <si>
    <t>28*4</t>
  </si>
  <si>
    <t>745904111ROO</t>
  </si>
  <si>
    <t>Ostatní práce při montáži vodičů, šňůr a kabelů Příplatek k cenám montáže vodičů a kabelů za zatahování vodičů a kabelů do tvárnicových tras s komorami nebo do kolektorů, hmotnosti do 0,75 kg</t>
  </si>
  <si>
    <t>2072799024</t>
  </si>
  <si>
    <t>438+16,8+16</t>
  </si>
  <si>
    <t>460510064RO1</t>
  </si>
  <si>
    <t>montáž chránička 50</t>
  </si>
  <si>
    <t>1438741973</t>
  </si>
  <si>
    <t>1,2*14</t>
  </si>
  <si>
    <t>286R002</t>
  </si>
  <si>
    <t>Chránička HDPE/LDPE 50</t>
  </si>
  <si>
    <t>82619034</t>
  </si>
  <si>
    <t>Poznámka k položce:_x000D_
barva červená, vstup do lamp_x000D_
Orientační cena z nabídek firem</t>
  </si>
  <si>
    <t>14*1.2</t>
  </si>
  <si>
    <t>460510064RO2</t>
  </si>
  <si>
    <t>montáž chránička 75</t>
  </si>
  <si>
    <t>-80439770</t>
  </si>
  <si>
    <t>460510064RO3</t>
  </si>
  <si>
    <t>montáž chránička 100</t>
  </si>
  <si>
    <t>568683297</t>
  </si>
  <si>
    <t>286R00</t>
  </si>
  <si>
    <t>Chránička HDPE/LDPE 75 ČSN EN 61386-24</t>
  </si>
  <si>
    <t>66146784</t>
  </si>
  <si>
    <t>Poznámka k položce:_x000D_
barva červená_x000D_
Orientační cena z nabídek firem</t>
  </si>
  <si>
    <t>286R003</t>
  </si>
  <si>
    <t>Chránička HDPE/LDPE 100</t>
  </si>
  <si>
    <t>-1332757307</t>
  </si>
  <si>
    <t>Poznámka k položce:_x000D_
barva červená, _x000D_
Orientační cena z nabídek firem</t>
  </si>
  <si>
    <t>460510076R01</t>
  </si>
  <si>
    <t>Drobné příslušenství (manžety OMP 159 - 0.35 m, manžeta ochranná zemnícího drátu 0.45 m, smršťovačka, podložka, kabelová průchodka PVC,..)</t>
  </si>
  <si>
    <t>sada</t>
  </si>
  <si>
    <t>-662628339</t>
  </si>
  <si>
    <t>345629050</t>
  </si>
  <si>
    <t xml:space="preserve">svorka ochranná </t>
  </si>
  <si>
    <t>1279467111</t>
  </si>
  <si>
    <t>Poznámka k položce:_x000D_
součástí stožáru - pouze montáž_x000D_
Orientační cena z nabídek firem</t>
  </si>
  <si>
    <t>210220002</t>
  </si>
  <si>
    <t>Montáž uzemňovacího vedení s upevněním, propojením a připojením pomocí svorek na povrchu vodičů FeZn drátem nebo lanem průměru do 10 mm</t>
  </si>
  <si>
    <t>975546349</t>
  </si>
  <si>
    <t>https://podminky.urs.cz/item/CS_URS_2022_01/210220002</t>
  </si>
  <si>
    <t>Poznámka k položce:_x000D_
použití stávajícího zemění</t>
  </si>
  <si>
    <t>(206+(16*1.7))*1.2</t>
  </si>
  <si>
    <t>354410730</t>
  </si>
  <si>
    <t>drát D 10mm FeZn</t>
  </si>
  <si>
    <t>-2126251755</t>
  </si>
  <si>
    <t>Poznámka k položce:_x000D_
Hmotnost: 0,62 kg/m</t>
  </si>
  <si>
    <t>280/1.61</t>
  </si>
  <si>
    <t>210280211</t>
  </si>
  <si>
    <t>Měření zemních odporů zemniče prvního nebo samostatného</t>
  </si>
  <si>
    <t>-635156859</t>
  </si>
  <si>
    <t>https://podminky.urs.cz/item/CS_URS_2022_01/210280211</t>
  </si>
  <si>
    <t>210280215</t>
  </si>
  <si>
    <t>Měření zemních odporů zemniče Příplatek k ceně za každý další zemnič v síti</t>
  </si>
  <si>
    <t>-63019214</t>
  </si>
  <si>
    <t>https://podminky.urs.cz/item/CS_URS_2022_01/210280215</t>
  </si>
  <si>
    <t>Poznámka k položce:_x000D_
včetně propojených okolních lamp</t>
  </si>
  <si>
    <t>210RO1</t>
  </si>
  <si>
    <t>Ostatní ukončení kabelů nebo vodičů montáž doplňků koncovek a uzávěrů rozdělovací hlavy nebo skříně typ KRH 100 Montáž smršťovací rozdělovací hlavy včetně materiálu TYP EN &gt; ROZDĚLOVACÍ HLAVA EN 4.1</t>
  </si>
  <si>
    <t>-641675035</t>
  </si>
  <si>
    <t>Poznámka k položce:_x000D_
Orientační cena z nabídek firem_x000D_
ROzdělovací hlava jak to kabely 4x16 tak i 3x1,5</t>
  </si>
  <si>
    <t>pro 4x16</t>
  </si>
  <si>
    <t>pro 3x2,5</t>
  </si>
  <si>
    <t>2*14</t>
  </si>
  <si>
    <t>46-M</t>
  </si>
  <si>
    <t>Zemní práce při extr.mont.pracích</t>
  </si>
  <si>
    <t>460010025R</t>
  </si>
  <si>
    <t>Vytyčení trasy inženýrských sítí v zastavěném prostoru</t>
  </si>
  <si>
    <t>kompl</t>
  </si>
  <si>
    <t>824991339</t>
  </si>
  <si>
    <t>460080013</t>
  </si>
  <si>
    <t>Základové konstrukce základ bez bednění do rostlé zeminy z monolitického betonu tř. C 12/15</t>
  </si>
  <si>
    <t>-705122308</t>
  </si>
  <si>
    <t>https://podminky.urs.cz/item/CS_URS_2022_01/460080013</t>
  </si>
  <si>
    <t>0,7*0,7*0,9*14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</si>
  <si>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</si>
  <si>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</si>
  <si>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419665497</t>
  </si>
  <si>
    <t>https://podminky.urs.cz/item/CS_URS_2022_01/460131113</t>
  </si>
  <si>
    <t>14*0,7*0,7*0,9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</si>
  <si>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</si>
  <si>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</si>
  <si>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-167313628</t>
  </si>
  <si>
    <t>https://podminky.urs.cz/item/CS_URS_2022_01/460161142</t>
  </si>
  <si>
    <t>365-16</t>
  </si>
  <si>
    <t>460161292</t>
  </si>
  <si>
    <t>Hloubení zapažených i nezapažených kabelových rýh ručně včetně urovnání dna s přemístěním výkopku do vzdálenosti 3 m od okraje jámy nebo s naložením na dopravní prostředek šířky 50 cm hloubky 100 cm v hornině třídy těžitelnosti I skupiny 3</t>
  </si>
  <si>
    <t>-342811369</t>
  </si>
  <si>
    <t>https://podminky.urs.cz/item/CS_URS_2022_01/460161292</t>
  </si>
  <si>
    <t>460241111</t>
  </si>
  <si>
    <t>Příplatek k cenám vykopávek v blízkosti podzemního vedení pro jakoukoliv třídu horniny</t>
  </si>
  <si>
    <t>-1197509397</t>
  </si>
  <si>
    <t>https://podminky.urs.cz/item/CS_URS_2022_01/460241111</t>
  </si>
  <si>
    <t>25*0,5</t>
  </si>
  <si>
    <t>460242121</t>
  </si>
  <si>
    <t>Provizorní zajištění inženýrských sítí ve výkopech potrubí při souběhu s kabelem</t>
  </si>
  <si>
    <t>253130384</t>
  </si>
  <si>
    <t>https://podminky.urs.cz/item/CS_URS_2022_01/460242121</t>
  </si>
  <si>
    <t>460431152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</si>
  <si>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</si>
  <si>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1260975456</t>
  </si>
  <si>
    <t>https://podminky.urs.cz/item/CS_URS_2022_01/460431152</t>
  </si>
  <si>
    <t>349</t>
  </si>
  <si>
    <t>460431312</t>
  </si>
  <si>
    <t>Zásyp kabelových rýh ručně s přemístění sypaniny ze vzdálenosti do 10 m, s uložením výkopku ve vrstvách včetně zhutnění a úpravy povrchu šířky 50 cm hloubky 100 cm z horniny třídy těžitelnosti I skupiny 3</t>
  </si>
  <si>
    <t>111376767</t>
  </si>
  <si>
    <t>https://podminky.urs.cz/item/CS_URS_2022_01/460431312</t>
  </si>
  <si>
    <t>460421182</t>
  </si>
  <si>
    <t>Kabelové lože z písku včetně podsypu, zhutnění a urovnání povrchu pro kabely vn a vvn zakryté plastovou fólií, šířky přes 25 do 50 cm</t>
  </si>
  <si>
    <t>-2127718168</t>
  </si>
  <si>
    <t>https://podminky.urs.cz/item/CS_URS_2022_01/460421182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</si>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</sst>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81311103" TargetMode="External"/><Relationship Id="rId18" Type="http://schemas.openxmlformats.org/officeDocument/2006/relationships/hyperlink" Target="https://podminky.urs.cz/item/CS_URS_2022_01/919726122" TargetMode="External"/><Relationship Id="rId26" Type="http://schemas.openxmlformats.org/officeDocument/2006/relationships/hyperlink" Target="https://podminky.urs.cz/item/CS_URS_2022_01/596211111" TargetMode="External"/><Relationship Id="rId39" Type="http://schemas.openxmlformats.org/officeDocument/2006/relationships/hyperlink" Target="https://podminky.urs.cz/item/CS_URS_2022_01/919112221" TargetMode="External"/><Relationship Id="rId21" Type="http://schemas.openxmlformats.org/officeDocument/2006/relationships/hyperlink" Target="https://podminky.urs.cz/item/CS_URS_2022_01/564950313" TargetMode="External"/><Relationship Id="rId34" Type="http://schemas.openxmlformats.org/officeDocument/2006/relationships/hyperlink" Target="https://podminky.urs.cz/item/CS_URS_2022_01/966006211" TargetMode="External"/><Relationship Id="rId42" Type="http://schemas.openxmlformats.org/officeDocument/2006/relationships/hyperlink" Target="https://podminky.urs.cz/item/CS_URS_2022_01/998225111" TargetMode="External"/><Relationship Id="rId47" Type="http://schemas.openxmlformats.org/officeDocument/2006/relationships/hyperlink" Target="https://podminky.urs.cz/item/CS_URS_2022_01/997221861" TargetMode="External"/><Relationship Id="rId7" Type="http://schemas.openxmlformats.org/officeDocument/2006/relationships/hyperlink" Target="https://podminky.urs.cz/item/CS_URS_2022_01/111301111" TargetMode="External"/><Relationship Id="rId2" Type="http://schemas.openxmlformats.org/officeDocument/2006/relationships/hyperlink" Target="https://podminky.urs.cz/item/CS_URS_2022_01/113107042" TargetMode="External"/><Relationship Id="rId16" Type="http://schemas.openxmlformats.org/officeDocument/2006/relationships/hyperlink" Target="https://podminky.urs.cz/item/CS_URS_2022_01/564211011" TargetMode="External"/><Relationship Id="rId29" Type="http://schemas.openxmlformats.org/officeDocument/2006/relationships/hyperlink" Target="https://podminky.urs.cz/item/CS_URS_2022_01/877315211" TargetMode="External"/><Relationship Id="rId11" Type="http://schemas.openxmlformats.org/officeDocument/2006/relationships/hyperlink" Target="https://podminky.urs.cz/item/CS_URS_2022_01/162751119" TargetMode="External"/><Relationship Id="rId24" Type="http://schemas.openxmlformats.org/officeDocument/2006/relationships/hyperlink" Target="https://podminky.urs.cz/item/CS_URS_2022_01/573191111" TargetMode="External"/><Relationship Id="rId32" Type="http://schemas.openxmlformats.org/officeDocument/2006/relationships/hyperlink" Target="https://podminky.urs.cz/item/CS_URS_2022_01/914511111" TargetMode="External"/><Relationship Id="rId37" Type="http://schemas.openxmlformats.org/officeDocument/2006/relationships/hyperlink" Target="https://podminky.urs.cz/item/CS_URS_2022_01/919735112" TargetMode="External"/><Relationship Id="rId40" Type="http://schemas.openxmlformats.org/officeDocument/2006/relationships/hyperlink" Target="https://podminky.urs.cz/item/CS_URS_2022_01/919121111" TargetMode="External"/><Relationship Id="rId45" Type="http://schemas.openxmlformats.org/officeDocument/2006/relationships/hyperlink" Target="https://podminky.urs.cz/item/CS_URS_2022_01/997221559" TargetMode="External"/><Relationship Id="rId5" Type="http://schemas.openxmlformats.org/officeDocument/2006/relationships/hyperlink" Target="https://podminky.urs.cz/item/CS_URS_2022_01/113202111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577134111" TargetMode="External"/><Relationship Id="rId28" Type="http://schemas.openxmlformats.org/officeDocument/2006/relationships/hyperlink" Target="https://podminky.urs.cz/item/CS_URS_2022_01/871313121" TargetMode="External"/><Relationship Id="rId36" Type="http://schemas.openxmlformats.org/officeDocument/2006/relationships/hyperlink" Target="https://podminky.urs.cz/item/CS_URS_2022_01/916131213" TargetMode="External"/><Relationship Id="rId49" Type="http://schemas.openxmlformats.org/officeDocument/2006/relationships/drawing" Target="../drawings/drawing3.xml"/><Relationship Id="rId10" Type="http://schemas.openxmlformats.org/officeDocument/2006/relationships/hyperlink" Target="https://podminky.urs.cz/item/CS_URS_2022_01/162751117" TargetMode="External"/><Relationship Id="rId19" Type="http://schemas.openxmlformats.org/officeDocument/2006/relationships/hyperlink" Target="https://podminky.urs.cz/item/CS_URS_2022_01/564851011" TargetMode="External"/><Relationship Id="rId31" Type="http://schemas.openxmlformats.org/officeDocument/2006/relationships/hyperlink" Target="https://podminky.urs.cz/item/CS_URS_2022_01/914111111" TargetMode="External"/><Relationship Id="rId44" Type="http://schemas.openxmlformats.org/officeDocument/2006/relationships/hyperlink" Target="https://podminky.urs.cz/item/CS_URS_2022_01/997221561" TargetMode="External"/><Relationship Id="rId4" Type="http://schemas.openxmlformats.org/officeDocument/2006/relationships/hyperlink" Target="https://podminky.urs.cz/item/CS_URS_2022_01/113107182" TargetMode="External"/><Relationship Id="rId9" Type="http://schemas.openxmlformats.org/officeDocument/2006/relationships/hyperlink" Target="https://podminky.urs.cz/item/CS_URS_2022_01/122211101" TargetMode="External"/><Relationship Id="rId14" Type="http://schemas.openxmlformats.org/officeDocument/2006/relationships/hyperlink" Target="https://podminky.urs.cz/item/CS_URS_2022_01/181411131" TargetMode="External"/><Relationship Id="rId22" Type="http://schemas.openxmlformats.org/officeDocument/2006/relationships/hyperlink" Target="https://podminky.urs.cz/item/CS_URS_2022_01/565166102" TargetMode="External"/><Relationship Id="rId27" Type="http://schemas.openxmlformats.org/officeDocument/2006/relationships/hyperlink" Target="https://podminky.urs.cz/item/CS_URS_2022_01/596212210" TargetMode="External"/><Relationship Id="rId30" Type="http://schemas.openxmlformats.org/officeDocument/2006/relationships/hyperlink" Target="https://podminky.urs.cz/item/CS_URS_2022_01/935113211" TargetMode="External"/><Relationship Id="rId35" Type="http://schemas.openxmlformats.org/officeDocument/2006/relationships/hyperlink" Target="https://podminky.urs.cz/item/CS_URS_2022_01/916231213" TargetMode="External"/><Relationship Id="rId43" Type="http://schemas.openxmlformats.org/officeDocument/2006/relationships/hyperlink" Target="https://podminky.urs.cz/item/CS_URS_2022_01/997221551" TargetMode="External"/><Relationship Id="rId48" Type="http://schemas.openxmlformats.org/officeDocument/2006/relationships/hyperlink" Target="https://podminky.urs.cz/item/CS_URS_2022_01/997221875" TargetMode="External"/><Relationship Id="rId8" Type="http://schemas.openxmlformats.org/officeDocument/2006/relationships/hyperlink" Target="https://podminky.urs.cz/item/CS_URS_2022_01/121112003" TargetMode="External"/><Relationship Id="rId3" Type="http://schemas.openxmlformats.org/officeDocument/2006/relationships/hyperlink" Target="https://podminky.urs.cz/item/CS_URS_2022_01/979071111" TargetMode="External"/><Relationship Id="rId12" Type="http://schemas.openxmlformats.org/officeDocument/2006/relationships/hyperlink" Target="https://podminky.urs.cz/item/CS_URS_2022_01/171201221" TargetMode="External"/><Relationship Id="rId17" Type="http://schemas.openxmlformats.org/officeDocument/2006/relationships/hyperlink" Target="https://podminky.urs.cz/item/CS_URS_2022_01/564231011" TargetMode="External"/><Relationship Id="rId25" Type="http://schemas.openxmlformats.org/officeDocument/2006/relationships/hyperlink" Target="https://podminky.urs.cz/item/CS_URS_2022_01/573231111" TargetMode="External"/><Relationship Id="rId33" Type="http://schemas.openxmlformats.org/officeDocument/2006/relationships/hyperlink" Target="https://podminky.urs.cz/item/CS_URS_2022_01/966006132" TargetMode="External"/><Relationship Id="rId38" Type="http://schemas.openxmlformats.org/officeDocument/2006/relationships/hyperlink" Target="https://podminky.urs.cz/item/CS_URS_2022_01/919731122" TargetMode="External"/><Relationship Id="rId46" Type="http://schemas.openxmlformats.org/officeDocument/2006/relationships/hyperlink" Target="https://podminky.urs.cz/item/CS_URS_2022_01/997221569" TargetMode="External"/><Relationship Id="rId20" Type="http://schemas.openxmlformats.org/officeDocument/2006/relationships/hyperlink" Target="https://podminky.urs.cz/item/CS_URS_2022_01/564861011" TargetMode="External"/><Relationship Id="rId41" Type="http://schemas.openxmlformats.org/officeDocument/2006/relationships/hyperlink" Target="https://podminky.urs.cz/item/CS_URS_2022_01/938908411" TargetMode="External"/><Relationship Id="rId1" Type="http://schemas.openxmlformats.org/officeDocument/2006/relationships/hyperlink" Target="https://podminky.urs.cz/item/CS_URS_2022_01/113106123" TargetMode="External"/><Relationship Id="rId6" Type="http://schemas.openxmlformats.org/officeDocument/2006/relationships/hyperlink" Target="https://podminky.urs.cz/item/CS_URS_2022_01/1190014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48741000" TargetMode="External"/><Relationship Id="rId13" Type="http://schemas.openxmlformats.org/officeDocument/2006/relationships/hyperlink" Target="https://podminky.urs.cz/item/CS_URS_2022_01/210280215" TargetMode="External"/><Relationship Id="rId18" Type="http://schemas.openxmlformats.org/officeDocument/2006/relationships/hyperlink" Target="https://podminky.urs.cz/item/CS_URS_2022_01/460241111" TargetMode="External"/><Relationship Id="rId3" Type="http://schemas.openxmlformats.org/officeDocument/2006/relationships/hyperlink" Target="https://podminky.urs.cz/item/CS_URS_2022_01/171201221" TargetMode="External"/><Relationship Id="rId21" Type="http://schemas.openxmlformats.org/officeDocument/2006/relationships/hyperlink" Target="https://podminky.urs.cz/item/CS_URS_2022_01/460431312" TargetMode="External"/><Relationship Id="rId7" Type="http://schemas.openxmlformats.org/officeDocument/2006/relationships/hyperlink" Target="https://podminky.urs.cz/item/CS_URS_2022_01/741372151" TargetMode="External"/><Relationship Id="rId12" Type="http://schemas.openxmlformats.org/officeDocument/2006/relationships/hyperlink" Target="https://podminky.urs.cz/item/CS_URS_2022_01/210280211" TargetMode="External"/><Relationship Id="rId17" Type="http://schemas.openxmlformats.org/officeDocument/2006/relationships/hyperlink" Target="https://podminky.urs.cz/item/CS_URS_2022_01/460161292" TargetMode="External"/><Relationship Id="rId2" Type="http://schemas.openxmlformats.org/officeDocument/2006/relationships/hyperlink" Target="https://podminky.urs.cz/item/CS_URS_2022_01/460600031" TargetMode="External"/><Relationship Id="rId16" Type="http://schemas.openxmlformats.org/officeDocument/2006/relationships/hyperlink" Target="https://podminky.urs.cz/item/CS_URS_2022_01/460161142" TargetMode="External"/><Relationship Id="rId20" Type="http://schemas.openxmlformats.org/officeDocument/2006/relationships/hyperlink" Target="https://podminky.urs.cz/item/CS_URS_2022_01/460431152" TargetMode="External"/><Relationship Id="rId1" Type="http://schemas.openxmlformats.org/officeDocument/2006/relationships/hyperlink" Target="https://podminky.urs.cz/item/CS_URS_2022_01/460600023" TargetMode="External"/><Relationship Id="rId6" Type="http://schemas.openxmlformats.org/officeDocument/2006/relationships/hyperlink" Target="https://podminky.urs.cz/item/CS_URS_2022_01/741810002" TargetMode="External"/><Relationship Id="rId11" Type="http://schemas.openxmlformats.org/officeDocument/2006/relationships/hyperlink" Target="https://podminky.urs.cz/item/CS_URS_2022_01/210220002" TargetMode="External"/><Relationship Id="rId5" Type="http://schemas.openxmlformats.org/officeDocument/2006/relationships/hyperlink" Target="https://podminky.urs.cz/item/CS_URS_2022_01/741122134" TargetMode="External"/><Relationship Id="rId15" Type="http://schemas.openxmlformats.org/officeDocument/2006/relationships/hyperlink" Target="https://podminky.urs.cz/item/CS_URS_2022_01/460131113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210100101" TargetMode="External"/><Relationship Id="rId19" Type="http://schemas.openxmlformats.org/officeDocument/2006/relationships/hyperlink" Target="https://podminky.urs.cz/item/CS_URS_2022_01/460242121" TargetMode="External"/><Relationship Id="rId4" Type="http://schemas.openxmlformats.org/officeDocument/2006/relationships/hyperlink" Target="https://podminky.urs.cz/item/CS_URS_2022_01/741122122" TargetMode="External"/><Relationship Id="rId9" Type="http://schemas.openxmlformats.org/officeDocument/2006/relationships/hyperlink" Target="https://podminky.urs.cz/item/CS_URS_2022_01/210100096" TargetMode="External"/><Relationship Id="rId14" Type="http://schemas.openxmlformats.org/officeDocument/2006/relationships/hyperlink" Target="https://podminky.urs.cz/item/CS_URS_2022_01/460080013" TargetMode="External"/><Relationship Id="rId22" Type="http://schemas.openxmlformats.org/officeDocument/2006/relationships/hyperlink" Target="https://podminky.urs.cz/item/CS_URS_2022_01/46042118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E5" s="33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E6" s="331"/>
      <c r="BS6" s="18" t="s">
        <v>18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21</v>
      </c>
      <c r="AL7" s="23"/>
      <c r="AM7" s="23"/>
      <c r="AN7" s="28" t="s">
        <v>22</v>
      </c>
      <c r="AO7" s="23"/>
      <c r="AP7" s="23"/>
      <c r="AQ7" s="23"/>
      <c r="AR7" s="21"/>
      <c r="BE7" s="331"/>
      <c r="BS7" s="18" t="s">
        <v>23</v>
      </c>
    </row>
    <row r="8" spans="1:74" s="1" customFormat="1" ht="12" customHeight="1">
      <c r="B8" s="22"/>
      <c r="C8" s="23"/>
      <c r="D8" s="30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26</v>
      </c>
      <c r="AL8" s="23"/>
      <c r="AM8" s="23"/>
      <c r="AN8" s="31" t="s">
        <v>27</v>
      </c>
      <c r="AO8" s="23"/>
      <c r="AP8" s="23"/>
      <c r="AQ8" s="23"/>
      <c r="AR8" s="21"/>
      <c r="BE8" s="331"/>
      <c r="BS8" s="18" t="s">
        <v>28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1"/>
      <c r="BS9" s="18" t="s">
        <v>29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22</v>
      </c>
      <c r="AO10" s="23"/>
      <c r="AP10" s="23"/>
      <c r="AQ10" s="23"/>
      <c r="AR10" s="21"/>
      <c r="BE10" s="331"/>
      <c r="BS10" s="18" t="s">
        <v>18</v>
      </c>
    </row>
    <row r="11" spans="1:74" s="1" customFormat="1" ht="18.399999999999999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33</v>
      </c>
      <c r="AL11" s="23"/>
      <c r="AM11" s="23"/>
      <c r="AN11" s="28" t="s">
        <v>22</v>
      </c>
      <c r="AO11" s="23"/>
      <c r="AP11" s="23"/>
      <c r="AQ11" s="23"/>
      <c r="AR11" s="21"/>
      <c r="BE11" s="331"/>
      <c r="BS11" s="18" t="s">
        <v>18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1"/>
      <c r="BS12" s="18" t="s">
        <v>18</v>
      </c>
    </row>
    <row r="13" spans="1:74" s="1" customFormat="1" ht="12" customHeight="1">
      <c r="B13" s="22"/>
      <c r="C13" s="23"/>
      <c r="D13" s="30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2" t="s">
        <v>35</v>
      </c>
      <c r="AO13" s="23"/>
      <c r="AP13" s="23"/>
      <c r="AQ13" s="23"/>
      <c r="AR13" s="21"/>
      <c r="BE13" s="331"/>
      <c r="BS13" s="18" t="s">
        <v>18</v>
      </c>
    </row>
    <row r="14" spans="1:74" ht="12.75">
      <c r="B14" s="22"/>
      <c r="C14" s="23"/>
      <c r="D14" s="23"/>
      <c r="E14" s="336" t="s">
        <v>35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33</v>
      </c>
      <c r="AL14" s="23"/>
      <c r="AM14" s="23"/>
      <c r="AN14" s="32" t="s">
        <v>35</v>
      </c>
      <c r="AO14" s="23"/>
      <c r="AP14" s="23"/>
      <c r="AQ14" s="23"/>
      <c r="AR14" s="21"/>
      <c r="BE14" s="331"/>
      <c r="BS14" s="18" t="s">
        <v>18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1"/>
      <c r="BS15" s="18" t="s">
        <v>4</v>
      </c>
    </row>
    <row r="16" spans="1:74" s="1" customFormat="1" ht="12" customHeight="1">
      <c r="B16" s="22"/>
      <c r="C16" s="23"/>
      <c r="D16" s="30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22</v>
      </c>
      <c r="AO16" s="23"/>
      <c r="AP16" s="23"/>
      <c r="AQ16" s="23"/>
      <c r="AR16" s="21"/>
      <c r="BE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33</v>
      </c>
      <c r="AL17" s="23"/>
      <c r="AM17" s="23"/>
      <c r="AN17" s="28" t="s">
        <v>22</v>
      </c>
      <c r="AO17" s="23"/>
      <c r="AP17" s="23"/>
      <c r="AQ17" s="23"/>
      <c r="AR17" s="21"/>
      <c r="BE17" s="331"/>
      <c r="BS17" s="18" t="s">
        <v>38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1"/>
      <c r="BS18" s="18" t="s">
        <v>6</v>
      </c>
    </row>
    <row r="19" spans="1:71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40</v>
      </c>
      <c r="AO19" s="23"/>
      <c r="AP19" s="23"/>
      <c r="AQ19" s="23"/>
      <c r="AR19" s="21"/>
      <c r="BE19" s="33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33</v>
      </c>
      <c r="AL20" s="23"/>
      <c r="AM20" s="23"/>
      <c r="AN20" s="28" t="s">
        <v>42</v>
      </c>
      <c r="AO20" s="23"/>
      <c r="AP20" s="23"/>
      <c r="AQ20" s="23"/>
      <c r="AR20" s="21"/>
      <c r="BE20" s="33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1"/>
    </row>
    <row r="22" spans="1:71" s="1" customFormat="1" ht="12" customHeight="1">
      <c r="B22" s="22"/>
      <c r="C22" s="23"/>
      <c r="D22" s="30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1"/>
    </row>
    <row r="23" spans="1:71" s="1" customFormat="1" ht="51" customHeight="1">
      <c r="B23" s="22"/>
      <c r="C23" s="23"/>
      <c r="D23" s="23"/>
      <c r="E23" s="338" t="s">
        <v>44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E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1"/>
    </row>
    <row r="26" spans="1:71" s="2" customFormat="1" ht="25.9" customHeight="1">
      <c r="A26" s="35"/>
      <c r="B26" s="36"/>
      <c r="C26" s="37"/>
      <c r="D26" s="38" t="s">
        <v>45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9">
        <f>ROUND(AG54,2)</f>
        <v>0</v>
      </c>
      <c r="AL26" s="340"/>
      <c r="AM26" s="340"/>
      <c r="AN26" s="340"/>
      <c r="AO26" s="340"/>
      <c r="AP26" s="37"/>
      <c r="AQ26" s="37"/>
      <c r="AR26" s="40"/>
      <c r="BE26" s="33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1" t="s">
        <v>46</v>
      </c>
      <c r="M28" s="341"/>
      <c r="N28" s="341"/>
      <c r="O28" s="341"/>
      <c r="P28" s="341"/>
      <c r="Q28" s="37"/>
      <c r="R28" s="37"/>
      <c r="S28" s="37"/>
      <c r="T28" s="37"/>
      <c r="U28" s="37"/>
      <c r="V28" s="37"/>
      <c r="W28" s="341" t="s">
        <v>47</v>
      </c>
      <c r="X28" s="341"/>
      <c r="Y28" s="341"/>
      <c r="Z28" s="341"/>
      <c r="AA28" s="341"/>
      <c r="AB28" s="341"/>
      <c r="AC28" s="341"/>
      <c r="AD28" s="341"/>
      <c r="AE28" s="341"/>
      <c r="AF28" s="37"/>
      <c r="AG28" s="37"/>
      <c r="AH28" s="37"/>
      <c r="AI28" s="37"/>
      <c r="AJ28" s="37"/>
      <c r="AK28" s="341" t="s">
        <v>48</v>
      </c>
      <c r="AL28" s="341"/>
      <c r="AM28" s="341"/>
      <c r="AN28" s="341"/>
      <c r="AO28" s="341"/>
      <c r="AP28" s="37"/>
      <c r="AQ28" s="37"/>
      <c r="AR28" s="40"/>
      <c r="BE28" s="331"/>
    </row>
    <row r="29" spans="1:71" s="3" customFormat="1" ht="14.45" customHeight="1">
      <c r="B29" s="41"/>
      <c r="C29" s="42"/>
      <c r="D29" s="30" t="s">
        <v>49</v>
      </c>
      <c r="E29" s="42"/>
      <c r="F29" s="30" t="s">
        <v>50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32"/>
    </row>
    <row r="30" spans="1:71" s="3" customFormat="1" ht="14.45" customHeight="1">
      <c r="B30" s="41"/>
      <c r="C30" s="42"/>
      <c r="D30" s="42"/>
      <c r="E30" s="42"/>
      <c r="F30" s="30" t="s">
        <v>51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32"/>
    </row>
    <row r="31" spans="1:71" s="3" customFormat="1" ht="14.45" hidden="1" customHeight="1">
      <c r="B31" s="41"/>
      <c r="C31" s="42"/>
      <c r="D31" s="42"/>
      <c r="E31" s="42"/>
      <c r="F31" s="30" t="s">
        <v>52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32"/>
    </row>
    <row r="32" spans="1:71" s="3" customFormat="1" ht="14.45" hidden="1" customHeight="1">
      <c r="B32" s="41"/>
      <c r="C32" s="42"/>
      <c r="D32" s="42"/>
      <c r="E32" s="42"/>
      <c r="F32" s="30" t="s">
        <v>53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32"/>
    </row>
    <row r="33" spans="1:57" s="3" customFormat="1" ht="14.45" hidden="1" customHeight="1">
      <c r="B33" s="41"/>
      <c r="C33" s="42"/>
      <c r="D33" s="42"/>
      <c r="E33" s="42"/>
      <c r="F33" s="30" t="s">
        <v>54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56</v>
      </c>
      <c r="U35" s="46"/>
      <c r="V35" s="46"/>
      <c r="W35" s="46"/>
      <c r="X35" s="345" t="s">
        <v>57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7">
        <f>SUM(AK26:AK33)</f>
        <v>0</v>
      </c>
      <c r="AL35" s="346"/>
      <c r="AM35" s="346"/>
      <c r="AN35" s="346"/>
      <c r="AO35" s="34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1209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9" t="str">
        <f>K6</f>
        <v>Rekonstrukce ul. Větrná a veřejné osvětlení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24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Kolín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26</v>
      </c>
      <c r="AJ47" s="37"/>
      <c r="AK47" s="37"/>
      <c r="AL47" s="37"/>
      <c r="AM47" s="351" t="str">
        <f>IF(AN8= "","",AN8)</f>
        <v>15. 12. 2025</v>
      </c>
      <c r="AN47" s="35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Kolín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36</v>
      </c>
      <c r="AJ49" s="37"/>
      <c r="AK49" s="37"/>
      <c r="AL49" s="37"/>
      <c r="AM49" s="352" t="str">
        <f>IF(E17="","",E17)</f>
        <v>L. Dvořáková</v>
      </c>
      <c r="AN49" s="353"/>
      <c r="AO49" s="353"/>
      <c r="AP49" s="353"/>
      <c r="AQ49" s="37"/>
      <c r="AR49" s="40"/>
      <c r="AS49" s="354" t="s">
        <v>59</v>
      </c>
      <c r="AT49" s="35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34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39</v>
      </c>
      <c r="AJ50" s="37"/>
      <c r="AK50" s="37"/>
      <c r="AL50" s="37"/>
      <c r="AM50" s="352" t="str">
        <f>IF(E20="","",E20)</f>
        <v>S4A, s.r.o.</v>
      </c>
      <c r="AN50" s="353"/>
      <c r="AO50" s="353"/>
      <c r="AP50" s="353"/>
      <c r="AQ50" s="37"/>
      <c r="AR50" s="40"/>
      <c r="AS50" s="356"/>
      <c r="AT50" s="35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8"/>
      <c r="AT51" s="35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0" t="s">
        <v>60</v>
      </c>
      <c r="D52" s="361"/>
      <c r="E52" s="361"/>
      <c r="F52" s="361"/>
      <c r="G52" s="361"/>
      <c r="H52" s="67"/>
      <c r="I52" s="362" t="s">
        <v>61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3" t="s">
        <v>62</v>
      </c>
      <c r="AH52" s="361"/>
      <c r="AI52" s="361"/>
      <c r="AJ52" s="361"/>
      <c r="AK52" s="361"/>
      <c r="AL52" s="361"/>
      <c r="AM52" s="361"/>
      <c r="AN52" s="362" t="s">
        <v>63</v>
      </c>
      <c r="AO52" s="361"/>
      <c r="AP52" s="361"/>
      <c r="AQ52" s="68" t="s">
        <v>64</v>
      </c>
      <c r="AR52" s="40"/>
      <c r="AS52" s="69" t="s">
        <v>65</v>
      </c>
      <c r="AT52" s="70" t="s">
        <v>66</v>
      </c>
      <c r="AU52" s="70" t="s">
        <v>67</v>
      </c>
      <c r="AV52" s="70" t="s">
        <v>68</v>
      </c>
      <c r="AW52" s="70" t="s">
        <v>69</v>
      </c>
      <c r="AX52" s="70" t="s">
        <v>70</v>
      </c>
      <c r="AY52" s="70" t="s">
        <v>71</v>
      </c>
      <c r="AZ52" s="70" t="s">
        <v>72</v>
      </c>
      <c r="BA52" s="70" t="s">
        <v>73</v>
      </c>
      <c r="BB52" s="70" t="s">
        <v>74</v>
      </c>
      <c r="BC52" s="70" t="s">
        <v>75</v>
      </c>
      <c r="BD52" s="71" t="s">
        <v>76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77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7">
        <f>ROUND(SUM(AG55:AG57),2)</f>
        <v>0</v>
      </c>
      <c r="AH54" s="367"/>
      <c r="AI54" s="367"/>
      <c r="AJ54" s="367"/>
      <c r="AK54" s="367"/>
      <c r="AL54" s="367"/>
      <c r="AM54" s="367"/>
      <c r="AN54" s="368">
        <f>SUM(AG54,AT54)</f>
        <v>0</v>
      </c>
      <c r="AO54" s="368"/>
      <c r="AP54" s="368"/>
      <c r="AQ54" s="79" t="s">
        <v>22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78</v>
      </c>
      <c r="BT54" s="85" t="s">
        <v>79</v>
      </c>
      <c r="BU54" s="86" t="s">
        <v>80</v>
      </c>
      <c r="BV54" s="85" t="s">
        <v>81</v>
      </c>
      <c r="BW54" s="85" t="s">
        <v>5</v>
      </c>
      <c r="BX54" s="85" t="s">
        <v>82</v>
      </c>
      <c r="CL54" s="85" t="s">
        <v>20</v>
      </c>
    </row>
    <row r="55" spans="1:91" s="7" customFormat="1" ht="16.5" customHeight="1">
      <c r="A55" s="87" t="s">
        <v>83</v>
      </c>
      <c r="B55" s="88"/>
      <c r="C55" s="89"/>
      <c r="D55" s="366" t="s">
        <v>84</v>
      </c>
      <c r="E55" s="366"/>
      <c r="F55" s="366"/>
      <c r="G55" s="366"/>
      <c r="H55" s="366"/>
      <c r="I55" s="90"/>
      <c r="J55" s="366" t="s">
        <v>85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4">
        <f>'88.4 - VRN'!J30</f>
        <v>0</v>
      </c>
      <c r="AH55" s="365"/>
      <c r="AI55" s="365"/>
      <c r="AJ55" s="365"/>
      <c r="AK55" s="365"/>
      <c r="AL55" s="365"/>
      <c r="AM55" s="365"/>
      <c r="AN55" s="364">
        <f>SUM(AG55,AT55)</f>
        <v>0</v>
      </c>
      <c r="AO55" s="365"/>
      <c r="AP55" s="365"/>
      <c r="AQ55" s="91" t="s">
        <v>86</v>
      </c>
      <c r="AR55" s="92"/>
      <c r="AS55" s="93">
        <v>0</v>
      </c>
      <c r="AT55" s="94">
        <f>ROUND(SUM(AV55:AW55),2)</f>
        <v>0</v>
      </c>
      <c r="AU55" s="95">
        <f>'88.4 - VRN'!P81</f>
        <v>0</v>
      </c>
      <c r="AV55" s="94">
        <f>'88.4 - VRN'!J33</f>
        <v>0</v>
      </c>
      <c r="AW55" s="94">
        <f>'88.4 - VRN'!J34</f>
        <v>0</v>
      </c>
      <c r="AX55" s="94">
        <f>'88.4 - VRN'!J35</f>
        <v>0</v>
      </c>
      <c r="AY55" s="94">
        <f>'88.4 - VRN'!J36</f>
        <v>0</v>
      </c>
      <c r="AZ55" s="94">
        <f>'88.4 - VRN'!F33</f>
        <v>0</v>
      </c>
      <c r="BA55" s="94">
        <f>'88.4 - VRN'!F34</f>
        <v>0</v>
      </c>
      <c r="BB55" s="94">
        <f>'88.4 - VRN'!F35</f>
        <v>0</v>
      </c>
      <c r="BC55" s="94">
        <f>'88.4 - VRN'!F36</f>
        <v>0</v>
      </c>
      <c r="BD55" s="96">
        <f>'88.4 - VRN'!F37</f>
        <v>0</v>
      </c>
      <c r="BT55" s="97" t="s">
        <v>23</v>
      </c>
      <c r="BV55" s="97" t="s">
        <v>81</v>
      </c>
      <c r="BW55" s="97" t="s">
        <v>87</v>
      </c>
      <c r="BX55" s="97" t="s">
        <v>5</v>
      </c>
      <c r="CL55" s="97" t="s">
        <v>88</v>
      </c>
      <c r="CM55" s="97" t="s">
        <v>89</v>
      </c>
    </row>
    <row r="56" spans="1:91" s="7" customFormat="1" ht="16.5" customHeight="1">
      <c r="A56" s="87" t="s">
        <v>83</v>
      </c>
      <c r="B56" s="88"/>
      <c r="C56" s="89"/>
      <c r="D56" s="366" t="s">
        <v>90</v>
      </c>
      <c r="E56" s="366"/>
      <c r="F56" s="366"/>
      <c r="G56" s="366"/>
      <c r="H56" s="366"/>
      <c r="I56" s="90"/>
      <c r="J56" s="366" t="s">
        <v>91</v>
      </c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4">
        <f>'88.3 - komunikace'!J30</f>
        <v>0</v>
      </c>
      <c r="AH56" s="365"/>
      <c r="AI56" s="365"/>
      <c r="AJ56" s="365"/>
      <c r="AK56" s="365"/>
      <c r="AL56" s="365"/>
      <c r="AM56" s="365"/>
      <c r="AN56" s="364">
        <f>SUM(AG56,AT56)</f>
        <v>0</v>
      </c>
      <c r="AO56" s="365"/>
      <c r="AP56" s="365"/>
      <c r="AQ56" s="91" t="s">
        <v>92</v>
      </c>
      <c r="AR56" s="92"/>
      <c r="AS56" s="93">
        <v>0</v>
      </c>
      <c r="AT56" s="94">
        <f>ROUND(SUM(AV56:AW56),2)</f>
        <v>0</v>
      </c>
      <c r="AU56" s="95">
        <f>'88.3 - komunikace'!P86</f>
        <v>0</v>
      </c>
      <c r="AV56" s="94">
        <f>'88.3 - komunikace'!J33</f>
        <v>0</v>
      </c>
      <c r="AW56" s="94">
        <f>'88.3 - komunikace'!J34</f>
        <v>0</v>
      </c>
      <c r="AX56" s="94">
        <f>'88.3 - komunikace'!J35</f>
        <v>0</v>
      </c>
      <c r="AY56" s="94">
        <f>'88.3 - komunikace'!J36</f>
        <v>0</v>
      </c>
      <c r="AZ56" s="94">
        <f>'88.3 - komunikace'!F33</f>
        <v>0</v>
      </c>
      <c r="BA56" s="94">
        <f>'88.3 - komunikace'!F34</f>
        <v>0</v>
      </c>
      <c r="BB56" s="94">
        <f>'88.3 - komunikace'!F35</f>
        <v>0</v>
      </c>
      <c r="BC56" s="94">
        <f>'88.3 - komunikace'!F36</f>
        <v>0</v>
      </c>
      <c r="BD56" s="96">
        <f>'88.3 - komunikace'!F37</f>
        <v>0</v>
      </c>
      <c r="BT56" s="97" t="s">
        <v>23</v>
      </c>
      <c r="BV56" s="97" t="s">
        <v>81</v>
      </c>
      <c r="BW56" s="97" t="s">
        <v>93</v>
      </c>
      <c r="BX56" s="97" t="s">
        <v>5</v>
      </c>
      <c r="CL56" s="97" t="s">
        <v>94</v>
      </c>
      <c r="CM56" s="97" t="s">
        <v>89</v>
      </c>
    </row>
    <row r="57" spans="1:91" s="7" customFormat="1" ht="16.5" customHeight="1">
      <c r="A57" s="87" t="s">
        <v>83</v>
      </c>
      <c r="B57" s="88"/>
      <c r="C57" s="89"/>
      <c r="D57" s="366" t="s">
        <v>95</v>
      </c>
      <c r="E57" s="366"/>
      <c r="F57" s="366"/>
      <c r="G57" s="366"/>
      <c r="H57" s="366"/>
      <c r="I57" s="90"/>
      <c r="J57" s="366" t="s">
        <v>96</v>
      </c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4">
        <f>'100.2 - Veřejné osvětlení '!J30</f>
        <v>0</v>
      </c>
      <c r="AH57" s="365"/>
      <c r="AI57" s="365"/>
      <c r="AJ57" s="365"/>
      <c r="AK57" s="365"/>
      <c r="AL57" s="365"/>
      <c r="AM57" s="365"/>
      <c r="AN57" s="364">
        <f>SUM(AG57,AT57)</f>
        <v>0</v>
      </c>
      <c r="AO57" s="365"/>
      <c r="AP57" s="365"/>
      <c r="AQ57" s="91" t="s">
        <v>97</v>
      </c>
      <c r="AR57" s="92"/>
      <c r="AS57" s="98">
        <v>0</v>
      </c>
      <c r="AT57" s="99">
        <f>ROUND(SUM(AV57:AW57),2)</f>
        <v>0</v>
      </c>
      <c r="AU57" s="100">
        <f>'100.2 - Veřejné osvětlení '!P91</f>
        <v>0</v>
      </c>
      <c r="AV57" s="99">
        <f>'100.2 - Veřejné osvětlení '!J33</f>
        <v>0</v>
      </c>
      <c r="AW57" s="99">
        <f>'100.2 - Veřejné osvětlení '!J34</f>
        <v>0</v>
      </c>
      <c r="AX57" s="99">
        <f>'100.2 - Veřejné osvětlení '!J35</f>
        <v>0</v>
      </c>
      <c r="AY57" s="99">
        <f>'100.2 - Veřejné osvětlení '!J36</f>
        <v>0</v>
      </c>
      <c r="AZ57" s="99">
        <f>'100.2 - Veřejné osvětlení '!F33</f>
        <v>0</v>
      </c>
      <c r="BA57" s="99">
        <f>'100.2 - Veřejné osvětlení '!F34</f>
        <v>0</v>
      </c>
      <c r="BB57" s="99">
        <f>'100.2 - Veřejné osvětlení '!F35</f>
        <v>0</v>
      </c>
      <c r="BC57" s="99">
        <f>'100.2 - Veřejné osvětlení '!F36</f>
        <v>0</v>
      </c>
      <c r="BD57" s="101">
        <f>'100.2 - Veřejné osvětlení '!F37</f>
        <v>0</v>
      </c>
      <c r="BT57" s="97" t="s">
        <v>23</v>
      </c>
      <c r="BV57" s="97" t="s">
        <v>81</v>
      </c>
      <c r="BW57" s="97" t="s">
        <v>98</v>
      </c>
      <c r="BX57" s="97" t="s">
        <v>5</v>
      </c>
      <c r="CL57" s="97" t="s">
        <v>88</v>
      </c>
      <c r="CM57" s="97" t="s">
        <v>89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hULQlh66Ob8q/EdxYpJL5/VkeEsqpMKi25m/yfXMfmNXpw6/Qx+NVkCAuMT0Hj0UYGNMRnEGQBpu7whoQiyPYA==" saltValue="1xo5H5qy3HryvAGGgMHD5UolGP1yDFQgqQOklBWsYVXZ2IKqnrTi8pTZ8f8SkzV4d9dluHJluYzxI4D53GV07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88.4 - VRN'!C2" display="/"/>
    <hyperlink ref="A56" location="'88.3 - komunikace'!C2" display="/"/>
    <hyperlink ref="A57" location="'100.2 - Veřejné osvětlení 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89</v>
      </c>
    </row>
    <row r="4" spans="1:46" s="1" customFormat="1" ht="24.95" customHeight="1">
      <c r="B4" s="21"/>
      <c r="D4" s="104" t="s">
        <v>99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0" t="str">
        <f>'Rekapitulace stavby'!K6</f>
        <v>Rekonstrukce ul. Větrná a veřejné osvětlení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100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101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88</v>
      </c>
      <c r="G11" s="35"/>
      <c r="H11" s="35"/>
      <c r="I11" s="106" t="s">
        <v>21</v>
      </c>
      <c r="J11" s="108" t="s">
        <v>22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24</v>
      </c>
      <c r="E12" s="35"/>
      <c r="F12" s="108" t="s">
        <v>102</v>
      </c>
      <c r="G12" s="35"/>
      <c r="H12" s="35"/>
      <c r="I12" s="106" t="s">
        <v>26</v>
      </c>
      <c r="J12" s="109" t="str">
        <f>'Rekapitulace stavby'!AN8</f>
        <v>15. 12. 2025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30</v>
      </c>
      <c r="E14" s="35"/>
      <c r="F14" s="35"/>
      <c r="G14" s="35"/>
      <c r="H14" s="35"/>
      <c r="I14" s="106" t="s">
        <v>31</v>
      </c>
      <c r="J14" s="108" t="s">
        <v>22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102</v>
      </c>
      <c r="F15" s="35"/>
      <c r="G15" s="35"/>
      <c r="H15" s="35"/>
      <c r="I15" s="106" t="s">
        <v>33</v>
      </c>
      <c r="J15" s="108" t="s">
        <v>22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34</v>
      </c>
      <c r="E17" s="35"/>
      <c r="F17" s="35"/>
      <c r="G17" s="35"/>
      <c r="H17" s="35"/>
      <c r="I17" s="106" t="s">
        <v>31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33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36</v>
      </c>
      <c r="E20" s="35"/>
      <c r="F20" s="35"/>
      <c r="G20" s="35"/>
      <c r="H20" s="35"/>
      <c r="I20" s="106" t="s">
        <v>31</v>
      </c>
      <c r="J20" s="108" t="s">
        <v>22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103</v>
      </c>
      <c r="F21" s="35"/>
      <c r="G21" s="35"/>
      <c r="H21" s="35"/>
      <c r="I21" s="106" t="s">
        <v>33</v>
      </c>
      <c r="J21" s="108" t="s">
        <v>22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31</v>
      </c>
      <c r="J23" s="108" t="s">
        <v>40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104</v>
      </c>
      <c r="F24" s="35"/>
      <c r="G24" s="35"/>
      <c r="H24" s="35"/>
      <c r="I24" s="106" t="s">
        <v>33</v>
      </c>
      <c r="J24" s="108" t="s">
        <v>22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6" t="s">
        <v>22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49</v>
      </c>
      <c r="E33" s="106" t="s">
        <v>50</v>
      </c>
      <c r="F33" s="118">
        <f>ROUND((SUM(BE81:BE95)),  2)</f>
        <v>0</v>
      </c>
      <c r="G33" s="35"/>
      <c r="H33" s="35"/>
      <c r="I33" s="119">
        <v>0.21</v>
      </c>
      <c r="J33" s="118">
        <f>ROUND(((SUM(BE81:BE95))*I33),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51</v>
      </c>
      <c r="F34" s="118">
        <f>ROUND((SUM(BF81:BF95)),  2)</f>
        <v>0</v>
      </c>
      <c r="G34" s="35"/>
      <c r="H34" s="35"/>
      <c r="I34" s="119">
        <v>0.15</v>
      </c>
      <c r="J34" s="118">
        <f>ROUND(((SUM(BF81:BF95))*I34),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52</v>
      </c>
      <c r="F35" s="118">
        <f>ROUND((SUM(BG81:BG95)),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53</v>
      </c>
      <c r="F36" s="118">
        <f>ROUND((SUM(BH81:BH95)),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54</v>
      </c>
      <c r="F37" s="118">
        <f>ROUND((SUM(BI81:BI95)),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Rekonstrukce ul. Větrná a veřejné osvětlení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88.4 - VRN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24</v>
      </c>
      <c r="D52" s="37"/>
      <c r="E52" s="37"/>
      <c r="F52" s="28" t="str">
        <f>F12</f>
        <v>Město Kolín</v>
      </c>
      <c r="G52" s="37"/>
      <c r="H52" s="37"/>
      <c r="I52" s="30" t="s">
        <v>26</v>
      </c>
      <c r="J52" s="60" t="str">
        <f>IF(J12="","",J12)</f>
        <v>15. 12. 2025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30</v>
      </c>
      <c r="D54" s="37"/>
      <c r="E54" s="37"/>
      <c r="F54" s="28" t="str">
        <f>E15</f>
        <v>Město Kolín</v>
      </c>
      <c r="G54" s="37"/>
      <c r="H54" s="37"/>
      <c r="I54" s="30" t="s">
        <v>36</v>
      </c>
      <c r="J54" s="33" t="str">
        <f>E21</f>
        <v>Ing. 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34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S4A,s.r.o.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106</v>
      </c>
      <c r="D57" s="132"/>
      <c r="E57" s="132"/>
      <c r="F57" s="132"/>
      <c r="G57" s="132"/>
      <c r="H57" s="132"/>
      <c r="I57" s="132"/>
      <c r="J57" s="133" t="s">
        <v>107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108</v>
      </c>
    </row>
    <row r="60" spans="1:47" s="9" customFormat="1" ht="24.95" customHeight="1">
      <c r="B60" s="135"/>
      <c r="C60" s="136"/>
      <c r="D60" s="137" t="s">
        <v>109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111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7" t="str">
        <f>E7</f>
        <v>Rekonstrukce ul. Větrná a veřejné osvětlení</v>
      </c>
      <c r="F71" s="378"/>
      <c r="G71" s="378"/>
      <c r="H71" s="378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49" t="str">
        <f>E9</f>
        <v>88.4 - VRN</v>
      </c>
      <c r="F73" s="379"/>
      <c r="G73" s="379"/>
      <c r="H73" s="379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24</v>
      </c>
      <c r="D75" s="37"/>
      <c r="E75" s="37"/>
      <c r="F75" s="28" t="str">
        <f>F12</f>
        <v>Město Kolín</v>
      </c>
      <c r="G75" s="37"/>
      <c r="H75" s="37"/>
      <c r="I75" s="30" t="s">
        <v>26</v>
      </c>
      <c r="J75" s="60" t="str">
        <f>IF(J12="","",J12)</f>
        <v>15. 12. 2025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30</v>
      </c>
      <c r="D77" s="37"/>
      <c r="E77" s="37"/>
      <c r="F77" s="28" t="str">
        <f>E15</f>
        <v>Město Kolín</v>
      </c>
      <c r="G77" s="37"/>
      <c r="H77" s="37"/>
      <c r="I77" s="30" t="s">
        <v>36</v>
      </c>
      <c r="J77" s="33" t="str">
        <f>E21</f>
        <v>Ing. Lucie Dvořáková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34</v>
      </c>
      <c r="D78" s="37"/>
      <c r="E78" s="37"/>
      <c r="F78" s="28" t="str">
        <f>IF(E18="","",E18)</f>
        <v>Vyplň údaj</v>
      </c>
      <c r="G78" s="37"/>
      <c r="H78" s="37"/>
      <c r="I78" s="30" t="s">
        <v>39</v>
      </c>
      <c r="J78" s="33" t="str">
        <f>E24</f>
        <v>S4A,s.r.o.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112</v>
      </c>
      <c r="D80" s="150" t="s">
        <v>64</v>
      </c>
      <c r="E80" s="150" t="s">
        <v>60</v>
      </c>
      <c r="F80" s="150" t="s">
        <v>61</v>
      </c>
      <c r="G80" s="150" t="s">
        <v>113</v>
      </c>
      <c r="H80" s="150" t="s">
        <v>114</v>
      </c>
      <c r="I80" s="150" t="s">
        <v>115</v>
      </c>
      <c r="J80" s="151" t="s">
        <v>107</v>
      </c>
      <c r="K80" s="152" t="s">
        <v>116</v>
      </c>
      <c r="L80" s="153"/>
      <c r="M80" s="69" t="s">
        <v>22</v>
      </c>
      <c r="N80" s="70" t="s">
        <v>49</v>
      </c>
      <c r="O80" s="70" t="s">
        <v>117</v>
      </c>
      <c r="P80" s="70" t="s">
        <v>118</v>
      </c>
      <c r="Q80" s="70" t="s">
        <v>119</v>
      </c>
      <c r="R80" s="70" t="s">
        <v>120</v>
      </c>
      <c r="S80" s="70" t="s">
        <v>121</v>
      </c>
      <c r="T80" s="71" t="s">
        <v>122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123</v>
      </c>
      <c r="D81" s="37"/>
      <c r="E81" s="37"/>
      <c r="F81" s="37"/>
      <c r="G81" s="37"/>
      <c r="H81" s="37"/>
      <c r="I81" s="37"/>
      <c r="J81" s="154">
        <f>BK81</f>
        <v>0</v>
      </c>
      <c r="K81" s="37"/>
      <c r="L81" s="40"/>
      <c r="M81" s="72"/>
      <c r="N81" s="155"/>
      <c r="O81" s="73"/>
      <c r="P81" s="156">
        <f>P82</f>
        <v>0</v>
      </c>
      <c r="Q81" s="73"/>
      <c r="R81" s="156">
        <f>R82</f>
        <v>0</v>
      </c>
      <c r="S81" s="73"/>
      <c r="T81" s="157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78</v>
      </c>
      <c r="AU81" s="18" t="s">
        <v>108</v>
      </c>
      <c r="BK81" s="158">
        <f>BK82</f>
        <v>0</v>
      </c>
    </row>
    <row r="82" spans="1:65" s="12" customFormat="1" ht="25.9" customHeight="1">
      <c r="B82" s="159"/>
      <c r="C82" s="160"/>
      <c r="D82" s="161" t="s">
        <v>78</v>
      </c>
      <c r="E82" s="162" t="s">
        <v>85</v>
      </c>
      <c r="F82" s="162" t="s">
        <v>124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125</v>
      </c>
      <c r="AT82" s="171" t="s">
        <v>78</v>
      </c>
      <c r="AU82" s="171" t="s">
        <v>79</v>
      </c>
      <c r="AY82" s="170" t="s">
        <v>126</v>
      </c>
      <c r="BK82" s="172">
        <f>BK83</f>
        <v>0</v>
      </c>
    </row>
    <row r="83" spans="1:65" s="12" customFormat="1" ht="22.9" customHeight="1">
      <c r="B83" s="159"/>
      <c r="C83" s="160"/>
      <c r="D83" s="161" t="s">
        <v>78</v>
      </c>
      <c r="E83" s="173" t="s">
        <v>79</v>
      </c>
      <c r="F83" s="173" t="s">
        <v>124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SUM(P84:P95)</f>
        <v>0</v>
      </c>
      <c r="Q83" s="167"/>
      <c r="R83" s="168">
        <f>SUM(R84:R95)</f>
        <v>0</v>
      </c>
      <c r="S83" s="167"/>
      <c r="T83" s="169">
        <f>SUM(T84:T95)</f>
        <v>0</v>
      </c>
      <c r="AR83" s="170" t="s">
        <v>125</v>
      </c>
      <c r="AT83" s="171" t="s">
        <v>78</v>
      </c>
      <c r="AU83" s="171" t="s">
        <v>23</v>
      </c>
      <c r="AY83" s="170" t="s">
        <v>126</v>
      </c>
      <c r="BK83" s="172">
        <f>SUM(BK84:BK95)</f>
        <v>0</v>
      </c>
    </row>
    <row r="84" spans="1:65" s="2" customFormat="1" ht="16.5" customHeight="1">
      <c r="A84" s="35"/>
      <c r="B84" s="36"/>
      <c r="C84" s="175" t="s">
        <v>23</v>
      </c>
      <c r="D84" s="175" t="s">
        <v>127</v>
      </c>
      <c r="E84" s="176" t="s">
        <v>128</v>
      </c>
      <c r="F84" s="177" t="s">
        <v>129</v>
      </c>
      <c r="G84" s="178" t="s">
        <v>130</v>
      </c>
      <c r="H84" s="179">
        <v>1</v>
      </c>
      <c r="I84" s="180"/>
      <c r="J84" s="181">
        <f>ROUND(I84*H84,2)</f>
        <v>0</v>
      </c>
      <c r="K84" s="182"/>
      <c r="L84" s="40"/>
      <c r="M84" s="183" t="s">
        <v>22</v>
      </c>
      <c r="N84" s="184" t="s">
        <v>50</v>
      </c>
      <c r="O84" s="65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7" t="s">
        <v>131</v>
      </c>
      <c r="AT84" s="187" t="s">
        <v>127</v>
      </c>
      <c r="AU84" s="187" t="s">
        <v>89</v>
      </c>
      <c r="AY84" s="18" t="s">
        <v>126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8" t="s">
        <v>23</v>
      </c>
      <c r="BK84" s="188">
        <f>ROUND(I84*H84,2)</f>
        <v>0</v>
      </c>
      <c r="BL84" s="18" t="s">
        <v>131</v>
      </c>
      <c r="BM84" s="187" t="s">
        <v>132</v>
      </c>
    </row>
    <row r="85" spans="1:65" s="2" customFormat="1" ht="58.5">
      <c r="A85" s="35"/>
      <c r="B85" s="36"/>
      <c r="C85" s="37"/>
      <c r="D85" s="189" t="s">
        <v>133</v>
      </c>
      <c r="E85" s="37"/>
      <c r="F85" s="190" t="s">
        <v>134</v>
      </c>
      <c r="G85" s="37"/>
      <c r="H85" s="37"/>
      <c r="I85" s="191"/>
      <c r="J85" s="37"/>
      <c r="K85" s="37"/>
      <c r="L85" s="40"/>
      <c r="M85" s="192"/>
      <c r="N85" s="193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133</v>
      </c>
      <c r="AU85" s="18" t="s">
        <v>89</v>
      </c>
    </row>
    <row r="86" spans="1:65" s="2" customFormat="1" ht="16.5" customHeight="1">
      <c r="A86" s="35"/>
      <c r="B86" s="36"/>
      <c r="C86" s="175" t="s">
        <v>89</v>
      </c>
      <c r="D86" s="175" t="s">
        <v>127</v>
      </c>
      <c r="E86" s="176" t="s">
        <v>135</v>
      </c>
      <c r="F86" s="177" t="s">
        <v>136</v>
      </c>
      <c r="G86" s="178" t="s">
        <v>130</v>
      </c>
      <c r="H86" s="179">
        <v>1</v>
      </c>
      <c r="I86" s="180"/>
      <c r="J86" s="181">
        <f>ROUND(I86*H86,2)</f>
        <v>0</v>
      </c>
      <c r="K86" s="182"/>
      <c r="L86" s="40"/>
      <c r="M86" s="183" t="s">
        <v>22</v>
      </c>
      <c r="N86" s="184" t="s">
        <v>50</v>
      </c>
      <c r="O86" s="65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7" t="s">
        <v>131</v>
      </c>
      <c r="AT86" s="187" t="s">
        <v>127</v>
      </c>
      <c r="AU86" s="187" t="s">
        <v>89</v>
      </c>
      <c r="AY86" s="18" t="s">
        <v>126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8" t="s">
        <v>23</v>
      </c>
      <c r="BK86" s="188">
        <f>ROUND(I86*H86,2)</f>
        <v>0</v>
      </c>
      <c r="BL86" s="18" t="s">
        <v>131</v>
      </c>
      <c r="BM86" s="187" t="s">
        <v>137</v>
      </c>
    </row>
    <row r="87" spans="1:65" s="2" customFormat="1" ht="16.5" customHeight="1">
      <c r="A87" s="35"/>
      <c r="B87" s="36"/>
      <c r="C87" s="175" t="s">
        <v>138</v>
      </c>
      <c r="D87" s="175" t="s">
        <v>127</v>
      </c>
      <c r="E87" s="176" t="s">
        <v>139</v>
      </c>
      <c r="F87" s="177" t="s">
        <v>140</v>
      </c>
      <c r="G87" s="178" t="s">
        <v>130</v>
      </c>
      <c r="H87" s="179">
        <v>1</v>
      </c>
      <c r="I87" s="180"/>
      <c r="J87" s="181">
        <f>ROUND(I87*H87,2)</f>
        <v>0</v>
      </c>
      <c r="K87" s="182"/>
      <c r="L87" s="40"/>
      <c r="M87" s="183" t="s">
        <v>22</v>
      </c>
      <c r="N87" s="184" t="s">
        <v>50</v>
      </c>
      <c r="O87" s="65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7" t="s">
        <v>131</v>
      </c>
      <c r="AT87" s="187" t="s">
        <v>127</v>
      </c>
      <c r="AU87" s="187" t="s">
        <v>89</v>
      </c>
      <c r="AY87" s="18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8" t="s">
        <v>23</v>
      </c>
      <c r="BK87" s="188">
        <f>ROUND(I87*H87,2)</f>
        <v>0</v>
      </c>
      <c r="BL87" s="18" t="s">
        <v>131</v>
      </c>
      <c r="BM87" s="187" t="s">
        <v>141</v>
      </c>
    </row>
    <row r="88" spans="1:65" s="2" customFormat="1" ht="19.5">
      <c r="A88" s="35"/>
      <c r="B88" s="36"/>
      <c r="C88" s="37"/>
      <c r="D88" s="189" t="s">
        <v>133</v>
      </c>
      <c r="E88" s="37"/>
      <c r="F88" s="190" t="s">
        <v>142</v>
      </c>
      <c r="G88" s="37"/>
      <c r="H88" s="37"/>
      <c r="I88" s="191"/>
      <c r="J88" s="37"/>
      <c r="K88" s="37"/>
      <c r="L88" s="40"/>
      <c r="M88" s="192"/>
      <c r="N88" s="193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133</v>
      </c>
      <c r="AU88" s="18" t="s">
        <v>89</v>
      </c>
    </row>
    <row r="89" spans="1:65" s="2" customFormat="1" ht="16.5" customHeight="1">
      <c r="A89" s="35"/>
      <c r="B89" s="36"/>
      <c r="C89" s="175" t="s">
        <v>143</v>
      </c>
      <c r="D89" s="175" t="s">
        <v>127</v>
      </c>
      <c r="E89" s="176" t="s">
        <v>144</v>
      </c>
      <c r="F89" s="177" t="s">
        <v>145</v>
      </c>
      <c r="G89" s="178" t="s">
        <v>130</v>
      </c>
      <c r="H89" s="179">
        <v>1</v>
      </c>
      <c r="I89" s="180"/>
      <c r="J89" s="181">
        <f>ROUND(I89*H89,2)</f>
        <v>0</v>
      </c>
      <c r="K89" s="182"/>
      <c r="L89" s="40"/>
      <c r="M89" s="183" t="s">
        <v>22</v>
      </c>
      <c r="N89" s="184" t="s">
        <v>50</v>
      </c>
      <c r="O89" s="65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7" t="s">
        <v>131</v>
      </c>
      <c r="AT89" s="187" t="s">
        <v>127</v>
      </c>
      <c r="AU89" s="187" t="s">
        <v>89</v>
      </c>
      <c r="AY89" s="18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23</v>
      </c>
      <c r="BK89" s="188">
        <f>ROUND(I89*H89,2)</f>
        <v>0</v>
      </c>
      <c r="BL89" s="18" t="s">
        <v>131</v>
      </c>
      <c r="BM89" s="187" t="s">
        <v>146</v>
      </c>
    </row>
    <row r="90" spans="1:65" s="2" customFormat="1" ht="16.5" customHeight="1">
      <c r="A90" s="35"/>
      <c r="B90" s="36"/>
      <c r="C90" s="175" t="s">
        <v>125</v>
      </c>
      <c r="D90" s="175" t="s">
        <v>127</v>
      </c>
      <c r="E90" s="176" t="s">
        <v>147</v>
      </c>
      <c r="F90" s="177" t="s">
        <v>148</v>
      </c>
      <c r="G90" s="178" t="s">
        <v>130</v>
      </c>
      <c r="H90" s="179">
        <v>1</v>
      </c>
      <c r="I90" s="180"/>
      <c r="J90" s="181">
        <f>ROUND(I90*H90,2)</f>
        <v>0</v>
      </c>
      <c r="K90" s="182"/>
      <c r="L90" s="40"/>
      <c r="M90" s="183" t="s">
        <v>22</v>
      </c>
      <c r="N90" s="184" t="s">
        <v>50</v>
      </c>
      <c r="O90" s="65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7" t="s">
        <v>131</v>
      </c>
      <c r="AT90" s="187" t="s">
        <v>127</v>
      </c>
      <c r="AU90" s="187" t="s">
        <v>89</v>
      </c>
      <c r="AY90" s="18" t="s">
        <v>126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8" t="s">
        <v>23</v>
      </c>
      <c r="BK90" s="188">
        <f>ROUND(I90*H90,2)</f>
        <v>0</v>
      </c>
      <c r="BL90" s="18" t="s">
        <v>131</v>
      </c>
      <c r="BM90" s="187" t="s">
        <v>149</v>
      </c>
    </row>
    <row r="91" spans="1:65" s="2" customFormat="1" ht="29.25">
      <c r="A91" s="35"/>
      <c r="B91" s="36"/>
      <c r="C91" s="37"/>
      <c r="D91" s="189" t="s">
        <v>133</v>
      </c>
      <c r="E91" s="37"/>
      <c r="F91" s="190" t="s">
        <v>150</v>
      </c>
      <c r="G91" s="37"/>
      <c r="H91" s="37"/>
      <c r="I91" s="191"/>
      <c r="J91" s="37"/>
      <c r="K91" s="37"/>
      <c r="L91" s="40"/>
      <c r="M91" s="192"/>
      <c r="N91" s="193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133</v>
      </c>
      <c r="AU91" s="18" t="s">
        <v>89</v>
      </c>
    </row>
    <row r="92" spans="1:65" s="2" customFormat="1" ht="16.5" customHeight="1">
      <c r="A92" s="35"/>
      <c r="B92" s="36"/>
      <c r="C92" s="175" t="s">
        <v>151</v>
      </c>
      <c r="D92" s="175" t="s">
        <v>127</v>
      </c>
      <c r="E92" s="176" t="s">
        <v>152</v>
      </c>
      <c r="F92" s="177" t="s">
        <v>153</v>
      </c>
      <c r="G92" s="178" t="s">
        <v>130</v>
      </c>
      <c r="H92" s="179">
        <v>1</v>
      </c>
      <c r="I92" s="180"/>
      <c r="J92" s="181">
        <f>ROUND(I92*H92,2)</f>
        <v>0</v>
      </c>
      <c r="K92" s="182"/>
      <c r="L92" s="40"/>
      <c r="M92" s="183" t="s">
        <v>22</v>
      </c>
      <c r="N92" s="184" t="s">
        <v>50</v>
      </c>
      <c r="O92" s="65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7" t="s">
        <v>131</v>
      </c>
      <c r="AT92" s="187" t="s">
        <v>127</v>
      </c>
      <c r="AU92" s="187" t="s">
        <v>89</v>
      </c>
      <c r="AY92" s="18" t="s">
        <v>126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8" t="s">
        <v>23</v>
      </c>
      <c r="BK92" s="188">
        <f>ROUND(I92*H92,2)</f>
        <v>0</v>
      </c>
      <c r="BL92" s="18" t="s">
        <v>131</v>
      </c>
      <c r="BM92" s="187" t="s">
        <v>154</v>
      </c>
    </row>
    <row r="93" spans="1:65" s="2" customFormat="1" ht="29.25">
      <c r="A93" s="35"/>
      <c r="B93" s="36"/>
      <c r="C93" s="37"/>
      <c r="D93" s="189" t="s">
        <v>133</v>
      </c>
      <c r="E93" s="37"/>
      <c r="F93" s="190" t="s">
        <v>155</v>
      </c>
      <c r="G93" s="37"/>
      <c r="H93" s="37"/>
      <c r="I93" s="191"/>
      <c r="J93" s="37"/>
      <c r="K93" s="37"/>
      <c r="L93" s="40"/>
      <c r="M93" s="192"/>
      <c r="N93" s="193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133</v>
      </c>
      <c r="AU93" s="18" t="s">
        <v>89</v>
      </c>
    </row>
    <row r="94" spans="1:65" s="2" customFormat="1" ht="16.5" customHeight="1">
      <c r="A94" s="35"/>
      <c r="B94" s="36"/>
      <c r="C94" s="175" t="s">
        <v>156</v>
      </c>
      <c r="D94" s="175" t="s">
        <v>127</v>
      </c>
      <c r="E94" s="176" t="s">
        <v>157</v>
      </c>
      <c r="F94" s="177" t="s">
        <v>158</v>
      </c>
      <c r="G94" s="178" t="s">
        <v>130</v>
      </c>
      <c r="H94" s="179">
        <v>1</v>
      </c>
      <c r="I94" s="180"/>
      <c r="J94" s="181">
        <f>ROUND(I94*H94,2)</f>
        <v>0</v>
      </c>
      <c r="K94" s="182"/>
      <c r="L94" s="40"/>
      <c r="M94" s="183" t="s">
        <v>22</v>
      </c>
      <c r="N94" s="184" t="s">
        <v>50</v>
      </c>
      <c r="O94" s="65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131</v>
      </c>
      <c r="AT94" s="187" t="s">
        <v>127</v>
      </c>
      <c r="AU94" s="187" t="s">
        <v>89</v>
      </c>
      <c r="AY94" s="18" t="s">
        <v>126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23</v>
      </c>
      <c r="BK94" s="188">
        <f>ROUND(I94*H94,2)</f>
        <v>0</v>
      </c>
      <c r="BL94" s="18" t="s">
        <v>131</v>
      </c>
      <c r="BM94" s="187" t="s">
        <v>159</v>
      </c>
    </row>
    <row r="95" spans="1:65" s="2" customFormat="1" ht="16.5" customHeight="1">
      <c r="A95" s="35"/>
      <c r="B95" s="36"/>
      <c r="C95" s="175" t="s">
        <v>160</v>
      </c>
      <c r="D95" s="175" t="s">
        <v>127</v>
      </c>
      <c r="E95" s="176" t="s">
        <v>161</v>
      </c>
      <c r="F95" s="177" t="s">
        <v>162</v>
      </c>
      <c r="G95" s="178" t="s">
        <v>130</v>
      </c>
      <c r="H95" s="179">
        <v>1</v>
      </c>
      <c r="I95" s="180"/>
      <c r="J95" s="181">
        <f>ROUND(I95*H95,2)</f>
        <v>0</v>
      </c>
      <c r="K95" s="182"/>
      <c r="L95" s="40"/>
      <c r="M95" s="194" t="s">
        <v>22</v>
      </c>
      <c r="N95" s="195" t="s">
        <v>50</v>
      </c>
      <c r="O95" s="196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163</v>
      </c>
      <c r="AT95" s="187" t="s">
        <v>127</v>
      </c>
      <c r="AU95" s="187" t="s">
        <v>89</v>
      </c>
      <c r="AY95" s="18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23</v>
      </c>
      <c r="BK95" s="188">
        <f>ROUND(I95*H95,2)</f>
        <v>0</v>
      </c>
      <c r="BL95" s="18" t="s">
        <v>163</v>
      </c>
      <c r="BM95" s="187" t="s">
        <v>164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Z3SNEEqxuhZSnhqANs03eDaCrObwwdFKty0jv3cgipFxQxyd/Us1hfbQY0C3DHTo8DVhaM8Xh+uX/vMtVPiHNA==" saltValue="2mI0ZlcNjAH3CbvVoiatYsC+P7sa49JV0vkKTHecIkaX913LX1FxW+fRzOsnPp65vP87Yv6N+62o7oB/bCyq4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89</v>
      </c>
    </row>
    <row r="4" spans="1:46" s="1" customFormat="1" ht="24.95" customHeight="1">
      <c r="B4" s="21"/>
      <c r="D4" s="104" t="s">
        <v>99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0" t="str">
        <f>'Rekapitulace stavby'!K6</f>
        <v>Rekonstrukce ul. Větrná a veřejné osvětlení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100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165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94</v>
      </c>
      <c r="G11" s="35"/>
      <c r="H11" s="35"/>
      <c r="I11" s="106" t="s">
        <v>21</v>
      </c>
      <c r="J11" s="108" t="s">
        <v>22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24</v>
      </c>
      <c r="E12" s="35"/>
      <c r="F12" s="108" t="s">
        <v>102</v>
      </c>
      <c r="G12" s="35"/>
      <c r="H12" s="35"/>
      <c r="I12" s="106" t="s">
        <v>26</v>
      </c>
      <c r="J12" s="109" t="str">
        <f>'Rekapitulace stavby'!AN8</f>
        <v>15. 12. 2025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30</v>
      </c>
      <c r="E14" s="35"/>
      <c r="F14" s="35"/>
      <c r="G14" s="35"/>
      <c r="H14" s="35"/>
      <c r="I14" s="106" t="s">
        <v>31</v>
      </c>
      <c r="J14" s="108" t="s">
        <v>22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102</v>
      </c>
      <c r="F15" s="35"/>
      <c r="G15" s="35"/>
      <c r="H15" s="35"/>
      <c r="I15" s="106" t="s">
        <v>33</v>
      </c>
      <c r="J15" s="108" t="s">
        <v>22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34</v>
      </c>
      <c r="E17" s="35"/>
      <c r="F17" s="35"/>
      <c r="G17" s="35"/>
      <c r="H17" s="35"/>
      <c r="I17" s="106" t="s">
        <v>31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33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36</v>
      </c>
      <c r="E20" s="35"/>
      <c r="F20" s="35"/>
      <c r="G20" s="35"/>
      <c r="H20" s="35"/>
      <c r="I20" s="106" t="s">
        <v>31</v>
      </c>
      <c r="J20" s="108" t="s">
        <v>22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103</v>
      </c>
      <c r="F21" s="35"/>
      <c r="G21" s="35"/>
      <c r="H21" s="35"/>
      <c r="I21" s="106" t="s">
        <v>33</v>
      </c>
      <c r="J21" s="108" t="s">
        <v>22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31</v>
      </c>
      <c r="J23" s="108" t="s">
        <v>40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166</v>
      </c>
      <c r="F24" s="35"/>
      <c r="G24" s="35"/>
      <c r="H24" s="35"/>
      <c r="I24" s="106" t="s">
        <v>33</v>
      </c>
      <c r="J24" s="108" t="s">
        <v>167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6" t="s">
        <v>22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49</v>
      </c>
      <c r="E33" s="106" t="s">
        <v>50</v>
      </c>
      <c r="F33" s="118">
        <f>ROUND((SUM(BE86:BE298)),  2)</f>
        <v>0</v>
      </c>
      <c r="G33" s="35"/>
      <c r="H33" s="35"/>
      <c r="I33" s="119">
        <v>0.21</v>
      </c>
      <c r="J33" s="118">
        <f>ROUND(((SUM(BE86:BE298))*I33),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51</v>
      </c>
      <c r="F34" s="118">
        <f>ROUND((SUM(BF86:BF298)),  2)</f>
        <v>0</v>
      </c>
      <c r="G34" s="35"/>
      <c r="H34" s="35"/>
      <c r="I34" s="119">
        <v>0.15</v>
      </c>
      <c r="J34" s="118">
        <f>ROUND(((SUM(BF86:BF298))*I34),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52</v>
      </c>
      <c r="F35" s="118">
        <f>ROUND((SUM(BG86:BG298)),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53</v>
      </c>
      <c r="F36" s="118">
        <f>ROUND((SUM(BH86:BH298)),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54</v>
      </c>
      <c r="F37" s="118">
        <f>ROUND((SUM(BI86:BI298)),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Rekonstrukce ul. Větrná a veřejné osvětlení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88.3 - komunikace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24</v>
      </c>
      <c r="D52" s="37"/>
      <c r="E52" s="37"/>
      <c r="F52" s="28" t="str">
        <f>F12</f>
        <v>Město Kolín</v>
      </c>
      <c r="G52" s="37"/>
      <c r="H52" s="37"/>
      <c r="I52" s="30" t="s">
        <v>26</v>
      </c>
      <c r="J52" s="60" t="str">
        <f>IF(J12="","",J12)</f>
        <v>15. 12. 2025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30</v>
      </c>
      <c r="D54" s="37"/>
      <c r="E54" s="37"/>
      <c r="F54" s="28" t="str">
        <f>E15</f>
        <v>Město Kolín</v>
      </c>
      <c r="G54" s="37"/>
      <c r="H54" s="37"/>
      <c r="I54" s="30" t="s">
        <v>36</v>
      </c>
      <c r="J54" s="33" t="str">
        <f>E21</f>
        <v>Ing. 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34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S4A,s.r.o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106</v>
      </c>
      <c r="D57" s="132"/>
      <c r="E57" s="132"/>
      <c r="F57" s="132"/>
      <c r="G57" s="132"/>
      <c r="H57" s="132"/>
      <c r="I57" s="132"/>
      <c r="J57" s="133" t="s">
        <v>107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108</v>
      </c>
    </row>
    <row r="60" spans="1:47" s="9" customFormat="1" ht="24.95" customHeight="1">
      <c r="B60" s="135"/>
      <c r="C60" s="136"/>
      <c r="D60" s="137" t="s">
        <v>168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169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170</v>
      </c>
      <c r="E62" s="144"/>
      <c r="F62" s="144"/>
      <c r="G62" s="144"/>
      <c r="H62" s="144"/>
      <c r="I62" s="144"/>
      <c r="J62" s="145">
        <f>J142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171</v>
      </c>
      <c r="E63" s="144"/>
      <c r="F63" s="144"/>
      <c r="G63" s="144"/>
      <c r="H63" s="144"/>
      <c r="I63" s="144"/>
      <c r="J63" s="145">
        <f>J191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172</v>
      </c>
      <c r="E64" s="144"/>
      <c r="F64" s="144"/>
      <c r="G64" s="144"/>
      <c r="H64" s="144"/>
      <c r="I64" s="144"/>
      <c r="J64" s="145">
        <f>J215</f>
        <v>0</v>
      </c>
      <c r="K64" s="142"/>
      <c r="L64" s="146"/>
    </row>
    <row r="65" spans="1:31" s="10" customFormat="1" ht="14.85" customHeight="1">
      <c r="B65" s="141"/>
      <c r="C65" s="142"/>
      <c r="D65" s="143" t="s">
        <v>173</v>
      </c>
      <c r="E65" s="144"/>
      <c r="F65" s="144"/>
      <c r="G65" s="144"/>
      <c r="H65" s="144"/>
      <c r="I65" s="144"/>
      <c r="J65" s="145">
        <f>J276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174</v>
      </c>
      <c r="E66" s="144"/>
      <c r="F66" s="144"/>
      <c r="G66" s="144"/>
      <c r="H66" s="144"/>
      <c r="I66" s="144"/>
      <c r="J66" s="145">
        <f>J280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111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7" t="str">
        <f>E7</f>
        <v>Rekonstrukce ul. Větrná a veřejné osvětlení</v>
      </c>
      <c r="F76" s="378"/>
      <c r="G76" s="378"/>
      <c r="H76" s="378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100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9" t="str">
        <f>E9</f>
        <v>88.3 - komunikace</v>
      </c>
      <c r="F78" s="379"/>
      <c r="G78" s="379"/>
      <c r="H78" s="379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24</v>
      </c>
      <c r="D80" s="37"/>
      <c r="E80" s="37"/>
      <c r="F80" s="28" t="str">
        <f>F12</f>
        <v>Město Kolín</v>
      </c>
      <c r="G80" s="37"/>
      <c r="H80" s="37"/>
      <c r="I80" s="30" t="s">
        <v>26</v>
      </c>
      <c r="J80" s="60" t="str">
        <f>IF(J12="","",J12)</f>
        <v>15. 12. 2025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30</v>
      </c>
      <c r="D82" s="37"/>
      <c r="E82" s="37"/>
      <c r="F82" s="28" t="str">
        <f>E15</f>
        <v>Město Kolín</v>
      </c>
      <c r="G82" s="37"/>
      <c r="H82" s="37"/>
      <c r="I82" s="30" t="s">
        <v>36</v>
      </c>
      <c r="J82" s="33" t="str">
        <f>E21</f>
        <v>Ing. Lucie Dvořáková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34</v>
      </c>
      <c r="D83" s="37"/>
      <c r="E83" s="37"/>
      <c r="F83" s="28" t="str">
        <f>IF(E18="","",E18)</f>
        <v>Vyplň údaj</v>
      </c>
      <c r="G83" s="37"/>
      <c r="H83" s="37"/>
      <c r="I83" s="30" t="s">
        <v>39</v>
      </c>
      <c r="J83" s="33" t="str">
        <f>E24</f>
        <v>S4A,s.r.o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112</v>
      </c>
      <c r="D85" s="150" t="s">
        <v>64</v>
      </c>
      <c r="E85" s="150" t="s">
        <v>60</v>
      </c>
      <c r="F85" s="150" t="s">
        <v>61</v>
      </c>
      <c r="G85" s="150" t="s">
        <v>113</v>
      </c>
      <c r="H85" s="150" t="s">
        <v>114</v>
      </c>
      <c r="I85" s="150" t="s">
        <v>115</v>
      </c>
      <c r="J85" s="151" t="s">
        <v>107</v>
      </c>
      <c r="K85" s="152" t="s">
        <v>116</v>
      </c>
      <c r="L85" s="153"/>
      <c r="M85" s="69" t="s">
        <v>22</v>
      </c>
      <c r="N85" s="70" t="s">
        <v>49</v>
      </c>
      <c r="O85" s="70" t="s">
        <v>117</v>
      </c>
      <c r="P85" s="70" t="s">
        <v>118</v>
      </c>
      <c r="Q85" s="70" t="s">
        <v>119</v>
      </c>
      <c r="R85" s="70" t="s">
        <v>120</v>
      </c>
      <c r="S85" s="70" t="s">
        <v>121</v>
      </c>
      <c r="T85" s="71" t="s">
        <v>122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123</v>
      </c>
      <c r="D86" s="37"/>
      <c r="E86" s="37"/>
      <c r="F86" s="37"/>
      <c r="G86" s="37"/>
      <c r="H86" s="37"/>
      <c r="I86" s="37"/>
      <c r="J86" s="154">
        <f>BK86</f>
        <v>0</v>
      </c>
      <c r="K86" s="37"/>
      <c r="L86" s="40"/>
      <c r="M86" s="72"/>
      <c r="N86" s="155"/>
      <c r="O86" s="73"/>
      <c r="P86" s="156">
        <f>P87</f>
        <v>0</v>
      </c>
      <c r="Q86" s="73"/>
      <c r="R86" s="156">
        <f>R87</f>
        <v>78.718692400000009</v>
      </c>
      <c r="S86" s="73"/>
      <c r="T86" s="157">
        <f>T87</f>
        <v>52.826000000000001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78</v>
      </c>
      <c r="AU86" s="18" t="s">
        <v>108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78</v>
      </c>
      <c r="E87" s="162" t="s">
        <v>175</v>
      </c>
      <c r="F87" s="162" t="s">
        <v>176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P88+P142+P191+P215+P280</f>
        <v>0</v>
      </c>
      <c r="Q87" s="167"/>
      <c r="R87" s="168">
        <f>R88+R142+R191+R215+R280</f>
        <v>78.718692400000009</v>
      </c>
      <c r="S87" s="167"/>
      <c r="T87" s="169">
        <f>T88+T142+T191+T215+T280</f>
        <v>52.826000000000001</v>
      </c>
      <c r="AR87" s="170" t="s">
        <v>23</v>
      </c>
      <c r="AT87" s="171" t="s">
        <v>78</v>
      </c>
      <c r="AU87" s="171" t="s">
        <v>79</v>
      </c>
      <c r="AY87" s="170" t="s">
        <v>126</v>
      </c>
      <c r="BK87" s="172">
        <f>BK88+BK142+BK191+BK215+BK280</f>
        <v>0</v>
      </c>
    </row>
    <row r="88" spans="1:65" s="12" customFormat="1" ht="22.9" customHeight="1">
      <c r="B88" s="159"/>
      <c r="C88" s="160"/>
      <c r="D88" s="161" t="s">
        <v>78</v>
      </c>
      <c r="E88" s="173" t="s">
        <v>23</v>
      </c>
      <c r="F88" s="173" t="s">
        <v>177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SUM(P89:P141)</f>
        <v>0</v>
      </c>
      <c r="Q88" s="167"/>
      <c r="R88" s="168">
        <f>SUM(R89:R141)</f>
        <v>0.75832500000000003</v>
      </c>
      <c r="S88" s="167"/>
      <c r="T88" s="169">
        <f>SUM(T89:T141)</f>
        <v>49.762</v>
      </c>
      <c r="AR88" s="170" t="s">
        <v>23</v>
      </c>
      <c r="AT88" s="171" t="s">
        <v>78</v>
      </c>
      <c r="AU88" s="171" t="s">
        <v>23</v>
      </c>
      <c r="AY88" s="170" t="s">
        <v>126</v>
      </c>
      <c r="BK88" s="172">
        <f>SUM(BK89:BK141)</f>
        <v>0</v>
      </c>
    </row>
    <row r="89" spans="1:65" s="2" customFormat="1" ht="40.9" customHeight="1">
      <c r="A89" s="35"/>
      <c r="B89" s="36"/>
      <c r="C89" s="175" t="s">
        <v>23</v>
      </c>
      <c r="D89" s="175" t="s">
        <v>127</v>
      </c>
      <c r="E89" s="176" t="s">
        <v>178</v>
      </c>
      <c r="F89" s="177" t="s">
        <v>179</v>
      </c>
      <c r="G89" s="178" t="s">
        <v>180</v>
      </c>
      <c r="H89" s="179">
        <v>14.2</v>
      </c>
      <c r="I89" s="180"/>
      <c r="J89" s="181">
        <f>ROUND(I89*H89,2)</f>
        <v>0</v>
      </c>
      <c r="K89" s="182"/>
      <c r="L89" s="40"/>
      <c r="M89" s="183" t="s">
        <v>22</v>
      </c>
      <c r="N89" s="184" t="s">
        <v>50</v>
      </c>
      <c r="O89" s="65"/>
      <c r="P89" s="185">
        <f>O89*H89</f>
        <v>0</v>
      </c>
      <c r="Q89" s="185">
        <v>0</v>
      </c>
      <c r="R89" s="185">
        <f>Q89*H89</f>
        <v>0</v>
      </c>
      <c r="S89" s="185">
        <v>0.26</v>
      </c>
      <c r="T89" s="186">
        <f>S89*H89</f>
        <v>3.6919999999999997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7" t="s">
        <v>143</v>
      </c>
      <c r="AT89" s="187" t="s">
        <v>127</v>
      </c>
      <c r="AU89" s="187" t="s">
        <v>89</v>
      </c>
      <c r="AY89" s="18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8" t="s">
        <v>23</v>
      </c>
      <c r="BK89" s="188">
        <f>ROUND(I89*H89,2)</f>
        <v>0</v>
      </c>
      <c r="BL89" s="18" t="s">
        <v>143</v>
      </c>
      <c r="BM89" s="187" t="s">
        <v>181</v>
      </c>
    </row>
    <row r="90" spans="1:65" s="2" customFormat="1" ht="11.25">
      <c r="A90" s="35"/>
      <c r="B90" s="36"/>
      <c r="C90" s="37"/>
      <c r="D90" s="199" t="s">
        <v>182</v>
      </c>
      <c r="E90" s="37"/>
      <c r="F90" s="200" t="s">
        <v>183</v>
      </c>
      <c r="G90" s="37"/>
      <c r="H90" s="37"/>
      <c r="I90" s="191"/>
      <c r="J90" s="37"/>
      <c r="K90" s="37"/>
      <c r="L90" s="40"/>
      <c r="M90" s="192"/>
      <c r="N90" s="19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182</v>
      </c>
      <c r="AU90" s="18" t="s">
        <v>89</v>
      </c>
    </row>
    <row r="91" spans="1:65" s="13" customFormat="1" ht="11.25">
      <c r="B91" s="201"/>
      <c r="C91" s="202"/>
      <c r="D91" s="189" t="s">
        <v>184</v>
      </c>
      <c r="E91" s="203" t="s">
        <v>22</v>
      </c>
      <c r="F91" s="204" t="s">
        <v>185</v>
      </c>
      <c r="G91" s="202"/>
      <c r="H91" s="205">
        <v>14.2</v>
      </c>
      <c r="I91" s="206"/>
      <c r="J91" s="202"/>
      <c r="K91" s="202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184</v>
      </c>
      <c r="AU91" s="211" t="s">
        <v>89</v>
      </c>
      <c r="AV91" s="13" t="s">
        <v>89</v>
      </c>
      <c r="AW91" s="13" t="s">
        <v>38</v>
      </c>
      <c r="AX91" s="13" t="s">
        <v>23</v>
      </c>
      <c r="AY91" s="211" t="s">
        <v>126</v>
      </c>
    </row>
    <row r="92" spans="1:65" s="2" customFormat="1" ht="36" customHeight="1">
      <c r="A92" s="35"/>
      <c r="B92" s="36"/>
      <c r="C92" s="175" t="s">
        <v>89</v>
      </c>
      <c r="D92" s="175" t="s">
        <v>127</v>
      </c>
      <c r="E92" s="176" t="s">
        <v>186</v>
      </c>
      <c r="F92" s="177" t="s">
        <v>187</v>
      </c>
      <c r="G92" s="178" t="s">
        <v>180</v>
      </c>
      <c r="H92" s="179">
        <v>2</v>
      </c>
      <c r="I92" s="180"/>
      <c r="J92" s="181">
        <f>ROUND(I92*H92,2)</f>
        <v>0</v>
      </c>
      <c r="K92" s="182"/>
      <c r="L92" s="40"/>
      <c r="M92" s="183" t="s">
        <v>22</v>
      </c>
      <c r="N92" s="184" t="s">
        <v>50</v>
      </c>
      <c r="O92" s="65"/>
      <c r="P92" s="185">
        <f>O92*H92</f>
        <v>0</v>
      </c>
      <c r="Q92" s="185">
        <v>0</v>
      </c>
      <c r="R92" s="185">
        <f>Q92*H92</f>
        <v>0</v>
      </c>
      <c r="S92" s="185">
        <v>0.22</v>
      </c>
      <c r="T92" s="186">
        <f>S92*H92</f>
        <v>0.44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7" t="s">
        <v>143</v>
      </c>
      <c r="AT92" s="187" t="s">
        <v>127</v>
      </c>
      <c r="AU92" s="187" t="s">
        <v>89</v>
      </c>
      <c r="AY92" s="18" t="s">
        <v>126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8" t="s">
        <v>23</v>
      </c>
      <c r="BK92" s="188">
        <f>ROUND(I92*H92,2)</f>
        <v>0</v>
      </c>
      <c r="BL92" s="18" t="s">
        <v>143</v>
      </c>
      <c r="BM92" s="187" t="s">
        <v>188</v>
      </c>
    </row>
    <row r="93" spans="1:65" s="2" customFormat="1" ht="11.25">
      <c r="A93" s="35"/>
      <c r="B93" s="36"/>
      <c r="C93" s="37"/>
      <c r="D93" s="199" t="s">
        <v>182</v>
      </c>
      <c r="E93" s="37"/>
      <c r="F93" s="200" t="s">
        <v>189</v>
      </c>
      <c r="G93" s="37"/>
      <c r="H93" s="37"/>
      <c r="I93" s="191"/>
      <c r="J93" s="37"/>
      <c r="K93" s="37"/>
      <c r="L93" s="40"/>
      <c r="M93" s="192"/>
      <c r="N93" s="193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182</v>
      </c>
      <c r="AU93" s="18" t="s">
        <v>89</v>
      </c>
    </row>
    <row r="94" spans="1:65" s="13" customFormat="1" ht="11.25">
      <c r="B94" s="201"/>
      <c r="C94" s="202"/>
      <c r="D94" s="189" t="s">
        <v>184</v>
      </c>
      <c r="E94" s="203" t="s">
        <v>22</v>
      </c>
      <c r="F94" s="204" t="s">
        <v>89</v>
      </c>
      <c r="G94" s="202"/>
      <c r="H94" s="205">
        <v>2</v>
      </c>
      <c r="I94" s="206"/>
      <c r="J94" s="202"/>
      <c r="K94" s="202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184</v>
      </c>
      <c r="AU94" s="211" t="s">
        <v>89</v>
      </c>
      <c r="AV94" s="13" t="s">
        <v>89</v>
      </c>
      <c r="AW94" s="13" t="s">
        <v>38</v>
      </c>
      <c r="AX94" s="13" t="s">
        <v>23</v>
      </c>
      <c r="AY94" s="211" t="s">
        <v>126</v>
      </c>
    </row>
    <row r="95" spans="1:65" s="2" customFormat="1" ht="40.9" customHeight="1">
      <c r="A95" s="35"/>
      <c r="B95" s="36"/>
      <c r="C95" s="175" t="s">
        <v>138</v>
      </c>
      <c r="D95" s="175" t="s">
        <v>127</v>
      </c>
      <c r="E95" s="176" t="s">
        <v>190</v>
      </c>
      <c r="F95" s="177" t="s">
        <v>191</v>
      </c>
      <c r="G95" s="178" t="s">
        <v>180</v>
      </c>
      <c r="H95" s="179">
        <v>14.2</v>
      </c>
      <c r="I95" s="180"/>
      <c r="J95" s="181">
        <f>ROUND(I95*H95,2)</f>
        <v>0</v>
      </c>
      <c r="K95" s="182"/>
      <c r="L95" s="40"/>
      <c r="M95" s="183" t="s">
        <v>22</v>
      </c>
      <c r="N95" s="184" t="s">
        <v>50</v>
      </c>
      <c r="O95" s="65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7" t="s">
        <v>143</v>
      </c>
      <c r="AT95" s="187" t="s">
        <v>127</v>
      </c>
      <c r="AU95" s="187" t="s">
        <v>89</v>
      </c>
      <c r="AY95" s="18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8" t="s">
        <v>23</v>
      </c>
      <c r="BK95" s="188">
        <f>ROUND(I95*H95,2)</f>
        <v>0</v>
      </c>
      <c r="BL95" s="18" t="s">
        <v>143</v>
      </c>
      <c r="BM95" s="187" t="s">
        <v>192</v>
      </c>
    </row>
    <row r="96" spans="1:65" s="2" customFormat="1" ht="11.25">
      <c r="A96" s="35"/>
      <c r="B96" s="36"/>
      <c r="C96" s="37"/>
      <c r="D96" s="199" t="s">
        <v>182</v>
      </c>
      <c r="E96" s="37"/>
      <c r="F96" s="200" t="s">
        <v>193</v>
      </c>
      <c r="G96" s="37"/>
      <c r="H96" s="37"/>
      <c r="I96" s="191"/>
      <c r="J96" s="37"/>
      <c r="K96" s="37"/>
      <c r="L96" s="40"/>
      <c r="M96" s="192"/>
      <c r="N96" s="193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182</v>
      </c>
      <c r="AU96" s="18" t="s">
        <v>89</v>
      </c>
    </row>
    <row r="97" spans="1:65" s="13" customFormat="1" ht="11.25">
      <c r="B97" s="201"/>
      <c r="C97" s="202"/>
      <c r="D97" s="189" t="s">
        <v>184</v>
      </c>
      <c r="E97" s="203" t="s">
        <v>22</v>
      </c>
      <c r="F97" s="204" t="s">
        <v>194</v>
      </c>
      <c r="G97" s="202"/>
      <c r="H97" s="205">
        <v>14.2</v>
      </c>
      <c r="I97" s="206"/>
      <c r="J97" s="202"/>
      <c r="K97" s="202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184</v>
      </c>
      <c r="AU97" s="211" t="s">
        <v>89</v>
      </c>
      <c r="AV97" s="13" t="s">
        <v>89</v>
      </c>
      <c r="AW97" s="13" t="s">
        <v>38</v>
      </c>
      <c r="AX97" s="13" t="s">
        <v>23</v>
      </c>
      <c r="AY97" s="211" t="s">
        <v>126</v>
      </c>
    </row>
    <row r="98" spans="1:65" s="2" customFormat="1" ht="16.5" customHeight="1">
      <c r="A98" s="35"/>
      <c r="B98" s="36"/>
      <c r="C98" s="175" t="s">
        <v>143</v>
      </c>
      <c r="D98" s="175" t="s">
        <v>127</v>
      </c>
      <c r="E98" s="176" t="s">
        <v>195</v>
      </c>
      <c r="F98" s="177" t="s">
        <v>196</v>
      </c>
      <c r="G98" s="178" t="s">
        <v>180</v>
      </c>
      <c r="H98" s="179">
        <v>14.2</v>
      </c>
      <c r="I98" s="180"/>
      <c r="J98" s="181">
        <f>ROUND(I98*H98,2)</f>
        <v>0</v>
      </c>
      <c r="K98" s="182"/>
      <c r="L98" s="40"/>
      <c r="M98" s="183" t="s">
        <v>22</v>
      </c>
      <c r="N98" s="184" t="s">
        <v>50</v>
      </c>
      <c r="O98" s="65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7" t="s">
        <v>143</v>
      </c>
      <c r="AT98" s="187" t="s">
        <v>127</v>
      </c>
      <c r="AU98" s="187" t="s">
        <v>89</v>
      </c>
      <c r="AY98" s="18" t="s">
        <v>126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8" t="s">
        <v>23</v>
      </c>
      <c r="BK98" s="188">
        <f>ROUND(I98*H98,2)</f>
        <v>0</v>
      </c>
      <c r="BL98" s="18" t="s">
        <v>143</v>
      </c>
      <c r="BM98" s="187" t="s">
        <v>197</v>
      </c>
    </row>
    <row r="99" spans="1:65" s="13" customFormat="1" ht="11.25">
      <c r="B99" s="201"/>
      <c r="C99" s="202"/>
      <c r="D99" s="189" t="s">
        <v>184</v>
      </c>
      <c r="E99" s="203" t="s">
        <v>22</v>
      </c>
      <c r="F99" s="204" t="s">
        <v>194</v>
      </c>
      <c r="G99" s="202"/>
      <c r="H99" s="205">
        <v>14.2</v>
      </c>
      <c r="I99" s="206"/>
      <c r="J99" s="202"/>
      <c r="K99" s="202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184</v>
      </c>
      <c r="AU99" s="211" t="s">
        <v>89</v>
      </c>
      <c r="AV99" s="13" t="s">
        <v>89</v>
      </c>
      <c r="AW99" s="13" t="s">
        <v>38</v>
      </c>
      <c r="AX99" s="13" t="s">
        <v>23</v>
      </c>
      <c r="AY99" s="211" t="s">
        <v>126</v>
      </c>
    </row>
    <row r="100" spans="1:65" s="2" customFormat="1" ht="40.9" customHeight="1">
      <c r="A100" s="35"/>
      <c r="B100" s="36"/>
      <c r="C100" s="175" t="s">
        <v>125</v>
      </c>
      <c r="D100" s="175" t="s">
        <v>127</v>
      </c>
      <c r="E100" s="176" t="s">
        <v>198</v>
      </c>
      <c r="F100" s="177" t="s">
        <v>199</v>
      </c>
      <c r="G100" s="178" t="s">
        <v>180</v>
      </c>
      <c r="H100" s="179">
        <v>172</v>
      </c>
      <c r="I100" s="180"/>
      <c r="J100" s="181">
        <f>ROUND(I100*H100,2)</f>
        <v>0</v>
      </c>
      <c r="K100" s="182"/>
      <c r="L100" s="40"/>
      <c r="M100" s="183" t="s">
        <v>22</v>
      </c>
      <c r="N100" s="184" t="s">
        <v>50</v>
      </c>
      <c r="O100" s="65"/>
      <c r="P100" s="185">
        <f>O100*H100</f>
        <v>0</v>
      </c>
      <c r="Q100" s="185">
        <v>0</v>
      </c>
      <c r="R100" s="185">
        <f>Q100*H100</f>
        <v>0</v>
      </c>
      <c r="S100" s="185">
        <v>0.22</v>
      </c>
      <c r="T100" s="186">
        <f>S100*H100</f>
        <v>37.840000000000003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7" t="s">
        <v>143</v>
      </c>
      <c r="AT100" s="187" t="s">
        <v>127</v>
      </c>
      <c r="AU100" s="187" t="s">
        <v>89</v>
      </c>
      <c r="AY100" s="18" t="s">
        <v>126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8" t="s">
        <v>23</v>
      </c>
      <c r="BK100" s="188">
        <f>ROUND(I100*H100,2)</f>
        <v>0</v>
      </c>
      <c r="BL100" s="18" t="s">
        <v>143</v>
      </c>
      <c r="BM100" s="187" t="s">
        <v>200</v>
      </c>
    </row>
    <row r="101" spans="1:65" s="2" customFormat="1" ht="11.25">
      <c r="A101" s="35"/>
      <c r="B101" s="36"/>
      <c r="C101" s="37"/>
      <c r="D101" s="199" t="s">
        <v>182</v>
      </c>
      <c r="E101" s="37"/>
      <c r="F101" s="200" t="s">
        <v>201</v>
      </c>
      <c r="G101" s="37"/>
      <c r="H101" s="37"/>
      <c r="I101" s="191"/>
      <c r="J101" s="37"/>
      <c r="K101" s="37"/>
      <c r="L101" s="40"/>
      <c r="M101" s="192"/>
      <c r="N101" s="193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182</v>
      </c>
      <c r="AU101" s="18" t="s">
        <v>89</v>
      </c>
    </row>
    <row r="102" spans="1:65" s="13" customFormat="1" ht="11.25">
      <c r="B102" s="201"/>
      <c r="C102" s="202"/>
      <c r="D102" s="189" t="s">
        <v>184</v>
      </c>
      <c r="E102" s="203" t="s">
        <v>22</v>
      </c>
      <c r="F102" s="204" t="s">
        <v>202</v>
      </c>
      <c r="G102" s="202"/>
      <c r="H102" s="205">
        <v>172</v>
      </c>
      <c r="I102" s="206"/>
      <c r="J102" s="202"/>
      <c r="K102" s="202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184</v>
      </c>
      <c r="AU102" s="211" t="s">
        <v>89</v>
      </c>
      <c r="AV102" s="13" t="s">
        <v>89</v>
      </c>
      <c r="AW102" s="13" t="s">
        <v>38</v>
      </c>
      <c r="AX102" s="13" t="s">
        <v>23</v>
      </c>
      <c r="AY102" s="211" t="s">
        <v>126</v>
      </c>
    </row>
    <row r="103" spans="1:65" s="2" customFormat="1" ht="26.45" customHeight="1">
      <c r="A103" s="35"/>
      <c r="B103" s="36"/>
      <c r="C103" s="175" t="s">
        <v>151</v>
      </c>
      <c r="D103" s="175" t="s">
        <v>127</v>
      </c>
      <c r="E103" s="176" t="s">
        <v>203</v>
      </c>
      <c r="F103" s="177" t="s">
        <v>204</v>
      </c>
      <c r="G103" s="178" t="s">
        <v>205</v>
      </c>
      <c r="H103" s="179">
        <v>38</v>
      </c>
      <c r="I103" s="180"/>
      <c r="J103" s="181">
        <f>ROUND(I103*H103,2)</f>
        <v>0</v>
      </c>
      <c r="K103" s="182"/>
      <c r="L103" s="40"/>
      <c r="M103" s="183" t="s">
        <v>22</v>
      </c>
      <c r="N103" s="184" t="s">
        <v>50</v>
      </c>
      <c r="O103" s="65"/>
      <c r="P103" s="185">
        <f>O103*H103</f>
        <v>0</v>
      </c>
      <c r="Q103" s="185">
        <v>0</v>
      </c>
      <c r="R103" s="185">
        <f>Q103*H103</f>
        <v>0</v>
      </c>
      <c r="S103" s="185">
        <v>0.20499999999999999</v>
      </c>
      <c r="T103" s="186">
        <f>S103*H103</f>
        <v>7.7899999999999991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143</v>
      </c>
      <c r="AT103" s="187" t="s">
        <v>127</v>
      </c>
      <c r="AU103" s="187" t="s">
        <v>89</v>
      </c>
      <c r="AY103" s="18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23</v>
      </c>
      <c r="BK103" s="188">
        <f>ROUND(I103*H103,2)</f>
        <v>0</v>
      </c>
      <c r="BL103" s="18" t="s">
        <v>143</v>
      </c>
      <c r="BM103" s="187" t="s">
        <v>206</v>
      </c>
    </row>
    <row r="104" spans="1:65" s="2" customFormat="1" ht="11.25">
      <c r="A104" s="35"/>
      <c r="B104" s="36"/>
      <c r="C104" s="37"/>
      <c r="D104" s="199" t="s">
        <v>182</v>
      </c>
      <c r="E104" s="37"/>
      <c r="F104" s="200" t="s">
        <v>207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182</v>
      </c>
      <c r="AU104" s="18" t="s">
        <v>89</v>
      </c>
    </row>
    <row r="105" spans="1:65" s="13" customFormat="1" ht="11.25">
      <c r="B105" s="201"/>
      <c r="C105" s="202"/>
      <c r="D105" s="189" t="s">
        <v>184</v>
      </c>
      <c r="E105" s="203" t="s">
        <v>22</v>
      </c>
      <c r="F105" s="204" t="s">
        <v>208</v>
      </c>
      <c r="G105" s="202"/>
      <c r="H105" s="205">
        <v>38</v>
      </c>
      <c r="I105" s="206"/>
      <c r="J105" s="202"/>
      <c r="K105" s="202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184</v>
      </c>
      <c r="AU105" s="211" t="s">
        <v>89</v>
      </c>
      <c r="AV105" s="13" t="s">
        <v>89</v>
      </c>
      <c r="AW105" s="13" t="s">
        <v>38</v>
      </c>
      <c r="AX105" s="13" t="s">
        <v>23</v>
      </c>
      <c r="AY105" s="211" t="s">
        <v>126</v>
      </c>
    </row>
    <row r="106" spans="1:65" s="2" customFormat="1" ht="55.15" customHeight="1">
      <c r="A106" s="35"/>
      <c r="B106" s="36"/>
      <c r="C106" s="175" t="s">
        <v>156</v>
      </c>
      <c r="D106" s="175" t="s">
        <v>127</v>
      </c>
      <c r="E106" s="176" t="s">
        <v>209</v>
      </c>
      <c r="F106" s="177" t="s">
        <v>210</v>
      </c>
      <c r="G106" s="178" t="s">
        <v>205</v>
      </c>
      <c r="H106" s="179">
        <v>20</v>
      </c>
      <c r="I106" s="180"/>
      <c r="J106" s="181">
        <f>ROUND(I106*H106,2)</f>
        <v>0</v>
      </c>
      <c r="K106" s="182"/>
      <c r="L106" s="40"/>
      <c r="M106" s="183" t="s">
        <v>22</v>
      </c>
      <c r="N106" s="184" t="s">
        <v>50</v>
      </c>
      <c r="O106" s="65"/>
      <c r="P106" s="185">
        <f>O106*H106</f>
        <v>0</v>
      </c>
      <c r="Q106" s="185">
        <v>3.6900000000000002E-2</v>
      </c>
      <c r="R106" s="185">
        <f>Q106*H106</f>
        <v>0.73799999999999999</v>
      </c>
      <c r="S106" s="185">
        <v>0</v>
      </c>
      <c r="T106" s="18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7" t="s">
        <v>143</v>
      </c>
      <c r="AT106" s="187" t="s">
        <v>127</v>
      </c>
      <c r="AU106" s="187" t="s">
        <v>89</v>
      </c>
      <c r="AY106" s="18" t="s">
        <v>126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8" t="s">
        <v>23</v>
      </c>
      <c r="BK106" s="188">
        <f>ROUND(I106*H106,2)</f>
        <v>0</v>
      </c>
      <c r="BL106" s="18" t="s">
        <v>143</v>
      </c>
      <c r="BM106" s="187" t="s">
        <v>211</v>
      </c>
    </row>
    <row r="107" spans="1:65" s="2" customFormat="1" ht="11.25">
      <c r="A107" s="35"/>
      <c r="B107" s="36"/>
      <c r="C107" s="37"/>
      <c r="D107" s="199" t="s">
        <v>182</v>
      </c>
      <c r="E107" s="37"/>
      <c r="F107" s="200" t="s">
        <v>212</v>
      </c>
      <c r="G107" s="37"/>
      <c r="H107" s="37"/>
      <c r="I107" s="191"/>
      <c r="J107" s="37"/>
      <c r="K107" s="37"/>
      <c r="L107" s="40"/>
      <c r="M107" s="192"/>
      <c r="N107" s="19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182</v>
      </c>
      <c r="AU107" s="18" t="s">
        <v>89</v>
      </c>
    </row>
    <row r="108" spans="1:65" s="13" customFormat="1" ht="11.25">
      <c r="B108" s="201"/>
      <c r="C108" s="202"/>
      <c r="D108" s="189" t="s">
        <v>184</v>
      </c>
      <c r="E108" s="203" t="s">
        <v>22</v>
      </c>
      <c r="F108" s="204" t="s">
        <v>213</v>
      </c>
      <c r="G108" s="202"/>
      <c r="H108" s="205">
        <v>20</v>
      </c>
      <c r="I108" s="206"/>
      <c r="J108" s="202"/>
      <c r="K108" s="202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184</v>
      </c>
      <c r="AU108" s="211" t="s">
        <v>89</v>
      </c>
      <c r="AV108" s="13" t="s">
        <v>89</v>
      </c>
      <c r="AW108" s="13" t="s">
        <v>38</v>
      </c>
      <c r="AX108" s="13" t="s">
        <v>79</v>
      </c>
      <c r="AY108" s="211" t="s">
        <v>126</v>
      </c>
    </row>
    <row r="109" spans="1:65" s="2" customFormat="1" ht="16.5" customHeight="1">
      <c r="A109" s="35"/>
      <c r="B109" s="36"/>
      <c r="C109" s="175" t="s">
        <v>160</v>
      </c>
      <c r="D109" s="175" t="s">
        <v>127</v>
      </c>
      <c r="E109" s="176" t="s">
        <v>214</v>
      </c>
      <c r="F109" s="177" t="s">
        <v>215</v>
      </c>
      <c r="G109" s="178" t="s">
        <v>180</v>
      </c>
      <c r="H109" s="179">
        <v>406</v>
      </c>
      <c r="I109" s="180"/>
      <c r="J109" s="181">
        <f>ROUND(I109*H109,2)</f>
        <v>0</v>
      </c>
      <c r="K109" s="182"/>
      <c r="L109" s="40"/>
      <c r="M109" s="183" t="s">
        <v>22</v>
      </c>
      <c r="N109" s="184" t="s">
        <v>50</v>
      </c>
      <c r="O109" s="65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7" t="s">
        <v>143</v>
      </c>
      <c r="AT109" s="187" t="s">
        <v>127</v>
      </c>
      <c r="AU109" s="187" t="s">
        <v>89</v>
      </c>
      <c r="AY109" s="18" t="s">
        <v>126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8" t="s">
        <v>23</v>
      </c>
      <c r="BK109" s="188">
        <f>ROUND(I109*H109,2)</f>
        <v>0</v>
      </c>
      <c r="BL109" s="18" t="s">
        <v>143</v>
      </c>
      <c r="BM109" s="187" t="s">
        <v>216</v>
      </c>
    </row>
    <row r="110" spans="1:65" s="2" customFormat="1" ht="11.25">
      <c r="A110" s="35"/>
      <c r="B110" s="36"/>
      <c r="C110" s="37"/>
      <c r="D110" s="199" t="s">
        <v>182</v>
      </c>
      <c r="E110" s="37"/>
      <c r="F110" s="200" t="s">
        <v>217</v>
      </c>
      <c r="G110" s="37"/>
      <c r="H110" s="37"/>
      <c r="I110" s="191"/>
      <c r="J110" s="37"/>
      <c r="K110" s="37"/>
      <c r="L110" s="40"/>
      <c r="M110" s="192"/>
      <c r="N110" s="19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182</v>
      </c>
      <c r="AU110" s="18" t="s">
        <v>89</v>
      </c>
    </row>
    <row r="111" spans="1:65" s="2" customFormat="1" ht="19.5">
      <c r="A111" s="35"/>
      <c r="B111" s="36"/>
      <c r="C111" s="37"/>
      <c r="D111" s="189" t="s">
        <v>133</v>
      </c>
      <c r="E111" s="37"/>
      <c r="F111" s="190" t="s">
        <v>218</v>
      </c>
      <c r="G111" s="37"/>
      <c r="H111" s="37"/>
      <c r="I111" s="191"/>
      <c r="J111" s="37"/>
      <c r="K111" s="37"/>
      <c r="L111" s="40"/>
      <c r="M111" s="192"/>
      <c r="N111" s="19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133</v>
      </c>
      <c r="AU111" s="18" t="s">
        <v>89</v>
      </c>
    </row>
    <row r="112" spans="1:65" s="13" customFormat="1" ht="11.25">
      <c r="B112" s="201"/>
      <c r="C112" s="202"/>
      <c r="D112" s="189" t="s">
        <v>184</v>
      </c>
      <c r="E112" s="203" t="s">
        <v>22</v>
      </c>
      <c r="F112" s="204" t="s">
        <v>219</v>
      </c>
      <c r="G112" s="202"/>
      <c r="H112" s="205">
        <v>406</v>
      </c>
      <c r="I112" s="206"/>
      <c r="J112" s="202"/>
      <c r="K112" s="202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184</v>
      </c>
      <c r="AU112" s="211" t="s">
        <v>89</v>
      </c>
      <c r="AV112" s="13" t="s">
        <v>89</v>
      </c>
      <c r="AW112" s="13" t="s">
        <v>38</v>
      </c>
      <c r="AX112" s="13" t="s">
        <v>23</v>
      </c>
      <c r="AY112" s="211" t="s">
        <v>126</v>
      </c>
    </row>
    <row r="113" spans="1:65" s="2" customFormat="1" ht="16.5" customHeight="1">
      <c r="A113" s="35"/>
      <c r="B113" s="36"/>
      <c r="C113" s="175" t="s">
        <v>220</v>
      </c>
      <c r="D113" s="175" t="s">
        <v>127</v>
      </c>
      <c r="E113" s="176" t="s">
        <v>221</v>
      </c>
      <c r="F113" s="177" t="s">
        <v>222</v>
      </c>
      <c r="G113" s="178" t="s">
        <v>180</v>
      </c>
      <c r="H113" s="179">
        <v>406.5</v>
      </c>
      <c r="I113" s="180"/>
      <c r="J113" s="181">
        <f>ROUND(I113*H113,2)</f>
        <v>0</v>
      </c>
      <c r="K113" s="182"/>
      <c r="L113" s="40"/>
      <c r="M113" s="183" t="s">
        <v>22</v>
      </c>
      <c r="N113" s="184" t="s">
        <v>50</v>
      </c>
      <c r="O113" s="65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7" t="s">
        <v>143</v>
      </c>
      <c r="AT113" s="187" t="s">
        <v>127</v>
      </c>
      <c r="AU113" s="187" t="s">
        <v>89</v>
      </c>
      <c r="AY113" s="18" t="s">
        <v>126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8" t="s">
        <v>23</v>
      </c>
      <c r="BK113" s="188">
        <f>ROUND(I113*H113,2)</f>
        <v>0</v>
      </c>
      <c r="BL113" s="18" t="s">
        <v>143</v>
      </c>
      <c r="BM113" s="187" t="s">
        <v>223</v>
      </c>
    </row>
    <row r="114" spans="1:65" s="2" customFormat="1" ht="11.25">
      <c r="A114" s="35"/>
      <c r="B114" s="36"/>
      <c r="C114" s="37"/>
      <c r="D114" s="199" t="s">
        <v>182</v>
      </c>
      <c r="E114" s="37"/>
      <c r="F114" s="200" t="s">
        <v>224</v>
      </c>
      <c r="G114" s="37"/>
      <c r="H114" s="37"/>
      <c r="I114" s="191"/>
      <c r="J114" s="37"/>
      <c r="K114" s="37"/>
      <c r="L114" s="40"/>
      <c r="M114" s="192"/>
      <c r="N114" s="193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182</v>
      </c>
      <c r="AU114" s="18" t="s">
        <v>89</v>
      </c>
    </row>
    <row r="115" spans="1:65" s="2" customFormat="1" ht="19.5">
      <c r="A115" s="35"/>
      <c r="B115" s="36"/>
      <c r="C115" s="37"/>
      <c r="D115" s="189" t="s">
        <v>133</v>
      </c>
      <c r="E115" s="37"/>
      <c r="F115" s="190" t="s">
        <v>225</v>
      </c>
      <c r="G115" s="37"/>
      <c r="H115" s="37"/>
      <c r="I115" s="191"/>
      <c r="J115" s="37"/>
      <c r="K115" s="37"/>
      <c r="L115" s="40"/>
      <c r="M115" s="192"/>
      <c r="N115" s="19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133</v>
      </c>
      <c r="AU115" s="18" t="s">
        <v>89</v>
      </c>
    </row>
    <row r="116" spans="1:65" s="13" customFormat="1" ht="11.25">
      <c r="B116" s="201"/>
      <c r="C116" s="202"/>
      <c r="D116" s="189" t="s">
        <v>184</v>
      </c>
      <c r="E116" s="203" t="s">
        <v>22</v>
      </c>
      <c r="F116" s="204" t="s">
        <v>226</v>
      </c>
      <c r="G116" s="202"/>
      <c r="H116" s="205">
        <v>406.5</v>
      </c>
      <c r="I116" s="206"/>
      <c r="J116" s="202"/>
      <c r="K116" s="202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184</v>
      </c>
      <c r="AU116" s="211" t="s">
        <v>89</v>
      </c>
      <c r="AV116" s="13" t="s">
        <v>89</v>
      </c>
      <c r="AW116" s="13" t="s">
        <v>38</v>
      </c>
      <c r="AX116" s="13" t="s">
        <v>23</v>
      </c>
      <c r="AY116" s="211" t="s">
        <v>126</v>
      </c>
    </row>
    <row r="117" spans="1:65" s="2" customFormat="1" ht="16.5" customHeight="1">
      <c r="A117" s="35"/>
      <c r="B117" s="36"/>
      <c r="C117" s="175" t="s">
        <v>28</v>
      </c>
      <c r="D117" s="175" t="s">
        <v>127</v>
      </c>
      <c r="E117" s="176" t="s">
        <v>227</v>
      </c>
      <c r="F117" s="177" t="s">
        <v>228</v>
      </c>
      <c r="G117" s="178" t="s">
        <v>229</v>
      </c>
      <c r="H117" s="179">
        <v>70.59</v>
      </c>
      <c r="I117" s="180"/>
      <c r="J117" s="181">
        <f>ROUND(I117*H117,2)</f>
        <v>0</v>
      </c>
      <c r="K117" s="182"/>
      <c r="L117" s="40"/>
      <c r="M117" s="183" t="s">
        <v>22</v>
      </c>
      <c r="N117" s="184" t="s">
        <v>50</v>
      </c>
      <c r="O117" s="65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7" t="s">
        <v>143</v>
      </c>
      <c r="AT117" s="187" t="s">
        <v>127</v>
      </c>
      <c r="AU117" s="187" t="s">
        <v>89</v>
      </c>
      <c r="AY117" s="18" t="s">
        <v>126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8" t="s">
        <v>23</v>
      </c>
      <c r="BK117" s="188">
        <f>ROUND(I117*H117,2)</f>
        <v>0</v>
      </c>
      <c r="BL117" s="18" t="s">
        <v>143</v>
      </c>
      <c r="BM117" s="187" t="s">
        <v>230</v>
      </c>
    </row>
    <row r="118" spans="1:65" s="2" customFormat="1" ht="11.25">
      <c r="A118" s="35"/>
      <c r="B118" s="36"/>
      <c r="C118" s="37"/>
      <c r="D118" s="199" t="s">
        <v>182</v>
      </c>
      <c r="E118" s="37"/>
      <c r="F118" s="200" t="s">
        <v>231</v>
      </c>
      <c r="G118" s="37"/>
      <c r="H118" s="37"/>
      <c r="I118" s="191"/>
      <c r="J118" s="37"/>
      <c r="K118" s="37"/>
      <c r="L118" s="40"/>
      <c r="M118" s="192"/>
      <c r="N118" s="19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182</v>
      </c>
      <c r="AU118" s="18" t="s">
        <v>89</v>
      </c>
    </row>
    <row r="119" spans="1:65" s="13" customFormat="1" ht="11.25">
      <c r="B119" s="201"/>
      <c r="C119" s="202"/>
      <c r="D119" s="189" t="s">
        <v>184</v>
      </c>
      <c r="E119" s="203" t="s">
        <v>22</v>
      </c>
      <c r="F119" s="204" t="s">
        <v>232</v>
      </c>
      <c r="G119" s="202"/>
      <c r="H119" s="205">
        <v>70.09</v>
      </c>
      <c r="I119" s="206"/>
      <c r="J119" s="202"/>
      <c r="K119" s="202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184</v>
      </c>
      <c r="AU119" s="211" t="s">
        <v>89</v>
      </c>
      <c r="AV119" s="13" t="s">
        <v>89</v>
      </c>
      <c r="AW119" s="13" t="s">
        <v>38</v>
      </c>
      <c r="AX119" s="13" t="s">
        <v>79</v>
      </c>
      <c r="AY119" s="211" t="s">
        <v>126</v>
      </c>
    </row>
    <row r="120" spans="1:65" s="13" customFormat="1" ht="11.25">
      <c r="B120" s="201"/>
      <c r="C120" s="202"/>
      <c r="D120" s="189" t="s">
        <v>184</v>
      </c>
      <c r="E120" s="203" t="s">
        <v>22</v>
      </c>
      <c r="F120" s="204" t="s">
        <v>233</v>
      </c>
      <c r="G120" s="202"/>
      <c r="H120" s="205">
        <v>0.5</v>
      </c>
      <c r="I120" s="206"/>
      <c r="J120" s="202"/>
      <c r="K120" s="202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184</v>
      </c>
      <c r="AU120" s="211" t="s">
        <v>89</v>
      </c>
      <c r="AV120" s="13" t="s">
        <v>89</v>
      </c>
      <c r="AW120" s="13" t="s">
        <v>38</v>
      </c>
      <c r="AX120" s="13" t="s">
        <v>79</v>
      </c>
      <c r="AY120" s="211" t="s">
        <v>126</v>
      </c>
    </row>
    <row r="121" spans="1:65" s="14" customFormat="1" ht="11.25">
      <c r="B121" s="212"/>
      <c r="C121" s="213"/>
      <c r="D121" s="189" t="s">
        <v>184</v>
      </c>
      <c r="E121" s="214" t="s">
        <v>22</v>
      </c>
      <c r="F121" s="215" t="s">
        <v>234</v>
      </c>
      <c r="G121" s="213"/>
      <c r="H121" s="216">
        <v>70.59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184</v>
      </c>
      <c r="AU121" s="222" t="s">
        <v>89</v>
      </c>
      <c r="AV121" s="14" t="s">
        <v>143</v>
      </c>
      <c r="AW121" s="14" t="s">
        <v>38</v>
      </c>
      <c r="AX121" s="14" t="s">
        <v>23</v>
      </c>
      <c r="AY121" s="222" t="s">
        <v>126</v>
      </c>
    </row>
    <row r="122" spans="1:65" s="2" customFormat="1" ht="40.9" customHeight="1">
      <c r="A122" s="35"/>
      <c r="B122" s="36"/>
      <c r="C122" s="175" t="s">
        <v>235</v>
      </c>
      <c r="D122" s="175" t="s">
        <v>127</v>
      </c>
      <c r="E122" s="176" t="s">
        <v>236</v>
      </c>
      <c r="F122" s="177" t="s">
        <v>237</v>
      </c>
      <c r="G122" s="178" t="s">
        <v>229</v>
      </c>
      <c r="H122" s="179">
        <v>70.59</v>
      </c>
      <c r="I122" s="180"/>
      <c r="J122" s="181">
        <f>ROUND(I122*H122,2)</f>
        <v>0</v>
      </c>
      <c r="K122" s="182"/>
      <c r="L122" s="40"/>
      <c r="M122" s="183" t="s">
        <v>22</v>
      </c>
      <c r="N122" s="184" t="s">
        <v>50</v>
      </c>
      <c r="O122" s="65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7" t="s">
        <v>143</v>
      </c>
      <c r="AT122" s="187" t="s">
        <v>127</v>
      </c>
      <c r="AU122" s="187" t="s">
        <v>89</v>
      </c>
      <c r="AY122" s="18" t="s">
        <v>126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8" t="s">
        <v>23</v>
      </c>
      <c r="BK122" s="188">
        <f>ROUND(I122*H122,2)</f>
        <v>0</v>
      </c>
      <c r="BL122" s="18" t="s">
        <v>143</v>
      </c>
      <c r="BM122" s="187" t="s">
        <v>238</v>
      </c>
    </row>
    <row r="123" spans="1:65" s="2" customFormat="1" ht="11.25">
      <c r="A123" s="35"/>
      <c r="B123" s="36"/>
      <c r="C123" s="37"/>
      <c r="D123" s="199" t="s">
        <v>182</v>
      </c>
      <c r="E123" s="37"/>
      <c r="F123" s="200" t="s">
        <v>239</v>
      </c>
      <c r="G123" s="37"/>
      <c r="H123" s="37"/>
      <c r="I123" s="191"/>
      <c r="J123" s="37"/>
      <c r="K123" s="37"/>
      <c r="L123" s="40"/>
      <c r="M123" s="192"/>
      <c r="N123" s="193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182</v>
      </c>
      <c r="AU123" s="18" t="s">
        <v>89</v>
      </c>
    </row>
    <row r="124" spans="1:65" s="13" customFormat="1" ht="11.25">
      <c r="B124" s="201"/>
      <c r="C124" s="202"/>
      <c r="D124" s="189" t="s">
        <v>184</v>
      </c>
      <c r="E124" s="203" t="s">
        <v>22</v>
      </c>
      <c r="F124" s="204" t="s">
        <v>240</v>
      </c>
      <c r="G124" s="202"/>
      <c r="H124" s="205">
        <v>70.59</v>
      </c>
      <c r="I124" s="206"/>
      <c r="J124" s="202"/>
      <c r="K124" s="202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184</v>
      </c>
      <c r="AU124" s="211" t="s">
        <v>89</v>
      </c>
      <c r="AV124" s="13" t="s">
        <v>89</v>
      </c>
      <c r="AW124" s="13" t="s">
        <v>38</v>
      </c>
      <c r="AX124" s="13" t="s">
        <v>23</v>
      </c>
      <c r="AY124" s="211" t="s">
        <v>126</v>
      </c>
    </row>
    <row r="125" spans="1:65" s="2" customFormat="1" ht="40.9" customHeight="1">
      <c r="A125" s="35"/>
      <c r="B125" s="36"/>
      <c r="C125" s="175" t="s">
        <v>241</v>
      </c>
      <c r="D125" s="175" t="s">
        <v>127</v>
      </c>
      <c r="E125" s="176" t="s">
        <v>242</v>
      </c>
      <c r="F125" s="177" t="s">
        <v>243</v>
      </c>
      <c r="G125" s="178" t="s">
        <v>229</v>
      </c>
      <c r="H125" s="179">
        <v>705.9</v>
      </c>
      <c r="I125" s="180"/>
      <c r="J125" s="181">
        <f>ROUND(I125*H125,2)</f>
        <v>0</v>
      </c>
      <c r="K125" s="182"/>
      <c r="L125" s="40"/>
      <c r="M125" s="183" t="s">
        <v>22</v>
      </c>
      <c r="N125" s="184" t="s">
        <v>50</v>
      </c>
      <c r="O125" s="65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143</v>
      </c>
      <c r="AT125" s="187" t="s">
        <v>127</v>
      </c>
      <c r="AU125" s="187" t="s">
        <v>89</v>
      </c>
      <c r="AY125" s="18" t="s">
        <v>126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8" t="s">
        <v>23</v>
      </c>
      <c r="BK125" s="188">
        <f>ROUND(I125*H125,2)</f>
        <v>0</v>
      </c>
      <c r="BL125" s="18" t="s">
        <v>143</v>
      </c>
      <c r="BM125" s="187" t="s">
        <v>244</v>
      </c>
    </row>
    <row r="126" spans="1:65" s="2" customFormat="1" ht="11.25">
      <c r="A126" s="35"/>
      <c r="B126" s="36"/>
      <c r="C126" s="37"/>
      <c r="D126" s="199" t="s">
        <v>182</v>
      </c>
      <c r="E126" s="37"/>
      <c r="F126" s="200" t="s">
        <v>245</v>
      </c>
      <c r="G126" s="37"/>
      <c r="H126" s="37"/>
      <c r="I126" s="191"/>
      <c r="J126" s="37"/>
      <c r="K126" s="37"/>
      <c r="L126" s="40"/>
      <c r="M126" s="192"/>
      <c r="N126" s="19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182</v>
      </c>
      <c r="AU126" s="18" t="s">
        <v>89</v>
      </c>
    </row>
    <row r="127" spans="1:65" s="13" customFormat="1" ht="11.25">
      <c r="B127" s="201"/>
      <c r="C127" s="202"/>
      <c r="D127" s="189" t="s">
        <v>184</v>
      </c>
      <c r="E127" s="203" t="s">
        <v>22</v>
      </c>
      <c r="F127" s="204" t="s">
        <v>246</v>
      </c>
      <c r="G127" s="202"/>
      <c r="H127" s="205">
        <v>705.9</v>
      </c>
      <c r="I127" s="206"/>
      <c r="J127" s="202"/>
      <c r="K127" s="202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184</v>
      </c>
      <c r="AU127" s="211" t="s">
        <v>89</v>
      </c>
      <c r="AV127" s="13" t="s">
        <v>89</v>
      </c>
      <c r="AW127" s="13" t="s">
        <v>38</v>
      </c>
      <c r="AX127" s="13" t="s">
        <v>23</v>
      </c>
      <c r="AY127" s="211" t="s">
        <v>126</v>
      </c>
    </row>
    <row r="128" spans="1:65" s="2" customFormat="1" ht="26.45" customHeight="1">
      <c r="A128" s="35"/>
      <c r="B128" s="36"/>
      <c r="C128" s="175" t="s">
        <v>247</v>
      </c>
      <c r="D128" s="175" t="s">
        <v>127</v>
      </c>
      <c r="E128" s="176" t="s">
        <v>248</v>
      </c>
      <c r="F128" s="177" t="s">
        <v>249</v>
      </c>
      <c r="G128" s="178" t="s">
        <v>250</v>
      </c>
      <c r="H128" s="179">
        <v>140.18</v>
      </c>
      <c r="I128" s="180"/>
      <c r="J128" s="181">
        <f>ROUND(I128*H128,2)</f>
        <v>0</v>
      </c>
      <c r="K128" s="182"/>
      <c r="L128" s="40"/>
      <c r="M128" s="183" t="s">
        <v>22</v>
      </c>
      <c r="N128" s="184" t="s">
        <v>50</v>
      </c>
      <c r="O128" s="65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143</v>
      </c>
      <c r="AT128" s="187" t="s">
        <v>127</v>
      </c>
      <c r="AU128" s="187" t="s">
        <v>89</v>
      </c>
      <c r="AY128" s="18" t="s">
        <v>126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23</v>
      </c>
      <c r="BK128" s="188">
        <f>ROUND(I128*H128,2)</f>
        <v>0</v>
      </c>
      <c r="BL128" s="18" t="s">
        <v>143</v>
      </c>
      <c r="BM128" s="187" t="s">
        <v>251</v>
      </c>
    </row>
    <row r="129" spans="1:65" s="2" customFormat="1" ht="11.25">
      <c r="A129" s="35"/>
      <c r="B129" s="36"/>
      <c r="C129" s="37"/>
      <c r="D129" s="199" t="s">
        <v>182</v>
      </c>
      <c r="E129" s="37"/>
      <c r="F129" s="200" t="s">
        <v>252</v>
      </c>
      <c r="G129" s="37"/>
      <c r="H129" s="37"/>
      <c r="I129" s="191"/>
      <c r="J129" s="37"/>
      <c r="K129" s="37"/>
      <c r="L129" s="40"/>
      <c r="M129" s="192"/>
      <c r="N129" s="19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182</v>
      </c>
      <c r="AU129" s="18" t="s">
        <v>89</v>
      </c>
    </row>
    <row r="130" spans="1:65" s="13" customFormat="1" ht="11.25">
      <c r="B130" s="201"/>
      <c r="C130" s="202"/>
      <c r="D130" s="189" t="s">
        <v>184</v>
      </c>
      <c r="E130" s="203" t="s">
        <v>22</v>
      </c>
      <c r="F130" s="204" t="s">
        <v>253</v>
      </c>
      <c r="G130" s="202"/>
      <c r="H130" s="205">
        <v>140.18</v>
      </c>
      <c r="I130" s="206"/>
      <c r="J130" s="202"/>
      <c r="K130" s="202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184</v>
      </c>
      <c r="AU130" s="211" t="s">
        <v>89</v>
      </c>
      <c r="AV130" s="13" t="s">
        <v>89</v>
      </c>
      <c r="AW130" s="13" t="s">
        <v>38</v>
      </c>
      <c r="AX130" s="13" t="s">
        <v>23</v>
      </c>
      <c r="AY130" s="211" t="s">
        <v>126</v>
      </c>
    </row>
    <row r="131" spans="1:65" s="2" customFormat="1" ht="26.45" customHeight="1">
      <c r="A131" s="35"/>
      <c r="B131" s="36"/>
      <c r="C131" s="175" t="s">
        <v>254</v>
      </c>
      <c r="D131" s="175" t="s">
        <v>127</v>
      </c>
      <c r="E131" s="176" t="s">
        <v>255</v>
      </c>
      <c r="F131" s="177" t="s">
        <v>256</v>
      </c>
      <c r="G131" s="178" t="s">
        <v>180</v>
      </c>
      <c r="H131" s="179">
        <v>406.5</v>
      </c>
      <c r="I131" s="180"/>
      <c r="J131" s="181">
        <f>ROUND(I131*H131,2)</f>
        <v>0</v>
      </c>
      <c r="K131" s="182"/>
      <c r="L131" s="40"/>
      <c r="M131" s="183" t="s">
        <v>22</v>
      </c>
      <c r="N131" s="184" t="s">
        <v>50</v>
      </c>
      <c r="O131" s="65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7" t="s">
        <v>143</v>
      </c>
      <c r="AT131" s="187" t="s">
        <v>127</v>
      </c>
      <c r="AU131" s="187" t="s">
        <v>89</v>
      </c>
      <c r="AY131" s="18" t="s">
        <v>126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8" t="s">
        <v>23</v>
      </c>
      <c r="BK131" s="188">
        <f>ROUND(I131*H131,2)</f>
        <v>0</v>
      </c>
      <c r="BL131" s="18" t="s">
        <v>143</v>
      </c>
      <c r="BM131" s="187" t="s">
        <v>257</v>
      </c>
    </row>
    <row r="132" spans="1:65" s="2" customFormat="1" ht="11.25">
      <c r="A132" s="35"/>
      <c r="B132" s="36"/>
      <c r="C132" s="37"/>
      <c r="D132" s="199" t="s">
        <v>182</v>
      </c>
      <c r="E132" s="37"/>
      <c r="F132" s="200" t="s">
        <v>258</v>
      </c>
      <c r="G132" s="37"/>
      <c r="H132" s="37"/>
      <c r="I132" s="191"/>
      <c r="J132" s="37"/>
      <c r="K132" s="37"/>
      <c r="L132" s="40"/>
      <c r="M132" s="192"/>
      <c r="N132" s="193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182</v>
      </c>
      <c r="AU132" s="18" t="s">
        <v>89</v>
      </c>
    </row>
    <row r="133" spans="1:65" s="13" customFormat="1" ht="11.25">
      <c r="B133" s="201"/>
      <c r="C133" s="202"/>
      <c r="D133" s="189" t="s">
        <v>184</v>
      </c>
      <c r="E133" s="203" t="s">
        <v>22</v>
      </c>
      <c r="F133" s="204" t="s">
        <v>259</v>
      </c>
      <c r="G133" s="202"/>
      <c r="H133" s="205">
        <v>406.5</v>
      </c>
      <c r="I133" s="206"/>
      <c r="J133" s="202"/>
      <c r="K133" s="202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184</v>
      </c>
      <c r="AU133" s="211" t="s">
        <v>89</v>
      </c>
      <c r="AV133" s="13" t="s">
        <v>89</v>
      </c>
      <c r="AW133" s="13" t="s">
        <v>38</v>
      </c>
      <c r="AX133" s="13" t="s">
        <v>23</v>
      </c>
      <c r="AY133" s="211" t="s">
        <v>126</v>
      </c>
    </row>
    <row r="134" spans="1:65" s="2" customFormat="1" ht="26.45" customHeight="1">
      <c r="A134" s="35"/>
      <c r="B134" s="36"/>
      <c r="C134" s="175" t="s">
        <v>8</v>
      </c>
      <c r="D134" s="175" t="s">
        <v>127</v>
      </c>
      <c r="E134" s="176" t="s">
        <v>260</v>
      </c>
      <c r="F134" s="177" t="s">
        <v>261</v>
      </c>
      <c r="G134" s="178" t="s">
        <v>180</v>
      </c>
      <c r="H134" s="179">
        <v>406.5</v>
      </c>
      <c r="I134" s="180"/>
      <c r="J134" s="181">
        <f>ROUND(I134*H134,2)</f>
        <v>0</v>
      </c>
      <c r="K134" s="182"/>
      <c r="L134" s="40"/>
      <c r="M134" s="183" t="s">
        <v>22</v>
      </c>
      <c r="N134" s="184" t="s">
        <v>50</v>
      </c>
      <c r="O134" s="65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143</v>
      </c>
      <c r="AT134" s="187" t="s">
        <v>127</v>
      </c>
      <c r="AU134" s="187" t="s">
        <v>89</v>
      </c>
      <c r="AY134" s="18" t="s">
        <v>126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23</v>
      </c>
      <c r="BK134" s="188">
        <f>ROUND(I134*H134,2)</f>
        <v>0</v>
      </c>
      <c r="BL134" s="18" t="s">
        <v>143</v>
      </c>
      <c r="BM134" s="187" t="s">
        <v>262</v>
      </c>
    </row>
    <row r="135" spans="1:65" s="2" customFormat="1" ht="11.25">
      <c r="A135" s="35"/>
      <c r="B135" s="36"/>
      <c r="C135" s="37"/>
      <c r="D135" s="199" t="s">
        <v>182</v>
      </c>
      <c r="E135" s="37"/>
      <c r="F135" s="200" t="s">
        <v>263</v>
      </c>
      <c r="G135" s="37"/>
      <c r="H135" s="37"/>
      <c r="I135" s="191"/>
      <c r="J135" s="37"/>
      <c r="K135" s="37"/>
      <c r="L135" s="40"/>
      <c r="M135" s="192"/>
      <c r="N135" s="19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182</v>
      </c>
      <c r="AU135" s="18" t="s">
        <v>89</v>
      </c>
    </row>
    <row r="136" spans="1:65" s="13" customFormat="1" ht="11.25">
      <c r="B136" s="201"/>
      <c r="C136" s="202"/>
      <c r="D136" s="189" t="s">
        <v>184</v>
      </c>
      <c r="E136" s="203" t="s">
        <v>22</v>
      </c>
      <c r="F136" s="204" t="s">
        <v>259</v>
      </c>
      <c r="G136" s="202"/>
      <c r="H136" s="205">
        <v>406.5</v>
      </c>
      <c r="I136" s="206"/>
      <c r="J136" s="202"/>
      <c r="K136" s="202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184</v>
      </c>
      <c r="AU136" s="211" t="s">
        <v>89</v>
      </c>
      <c r="AV136" s="13" t="s">
        <v>89</v>
      </c>
      <c r="AW136" s="13" t="s">
        <v>38</v>
      </c>
      <c r="AX136" s="13" t="s">
        <v>79</v>
      </c>
      <c r="AY136" s="211" t="s">
        <v>126</v>
      </c>
    </row>
    <row r="137" spans="1:65" s="2" customFormat="1" ht="16.5" customHeight="1">
      <c r="A137" s="35"/>
      <c r="B137" s="36"/>
      <c r="C137" s="223" t="s">
        <v>264</v>
      </c>
      <c r="D137" s="223" t="s">
        <v>265</v>
      </c>
      <c r="E137" s="224" t="s">
        <v>266</v>
      </c>
      <c r="F137" s="225" t="s">
        <v>267</v>
      </c>
      <c r="G137" s="226" t="s">
        <v>268</v>
      </c>
      <c r="H137" s="227">
        <v>20.324999999999999</v>
      </c>
      <c r="I137" s="228"/>
      <c r="J137" s="229">
        <f>ROUND(I137*H137,2)</f>
        <v>0</v>
      </c>
      <c r="K137" s="230"/>
      <c r="L137" s="231"/>
      <c r="M137" s="232" t="s">
        <v>22</v>
      </c>
      <c r="N137" s="233" t="s">
        <v>50</v>
      </c>
      <c r="O137" s="65"/>
      <c r="P137" s="185">
        <f>O137*H137</f>
        <v>0</v>
      </c>
      <c r="Q137" s="185">
        <v>1E-3</v>
      </c>
      <c r="R137" s="185">
        <f>Q137*H137</f>
        <v>2.0324999999999999E-2</v>
      </c>
      <c r="S137" s="185">
        <v>0</v>
      </c>
      <c r="T137" s="18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7" t="s">
        <v>160</v>
      </c>
      <c r="AT137" s="187" t="s">
        <v>265</v>
      </c>
      <c r="AU137" s="187" t="s">
        <v>89</v>
      </c>
      <c r="AY137" s="18" t="s">
        <v>126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8" t="s">
        <v>23</v>
      </c>
      <c r="BK137" s="188">
        <f>ROUND(I137*H137,2)</f>
        <v>0</v>
      </c>
      <c r="BL137" s="18" t="s">
        <v>143</v>
      </c>
      <c r="BM137" s="187" t="s">
        <v>269</v>
      </c>
    </row>
    <row r="138" spans="1:65" s="13" customFormat="1" ht="11.25">
      <c r="B138" s="201"/>
      <c r="C138" s="202"/>
      <c r="D138" s="189" t="s">
        <v>184</v>
      </c>
      <c r="E138" s="203" t="s">
        <v>22</v>
      </c>
      <c r="F138" s="204" t="s">
        <v>270</v>
      </c>
      <c r="G138" s="202"/>
      <c r="H138" s="205">
        <v>20.324999999999999</v>
      </c>
      <c r="I138" s="206"/>
      <c r="J138" s="202"/>
      <c r="K138" s="202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184</v>
      </c>
      <c r="AU138" s="211" t="s">
        <v>89</v>
      </c>
      <c r="AV138" s="13" t="s">
        <v>89</v>
      </c>
      <c r="AW138" s="13" t="s">
        <v>38</v>
      </c>
      <c r="AX138" s="13" t="s">
        <v>23</v>
      </c>
      <c r="AY138" s="211" t="s">
        <v>126</v>
      </c>
    </row>
    <row r="139" spans="1:65" s="2" customFormat="1" ht="24" customHeight="1">
      <c r="A139" s="35"/>
      <c r="B139" s="36"/>
      <c r="C139" s="175" t="s">
        <v>271</v>
      </c>
      <c r="D139" s="175" t="s">
        <v>127</v>
      </c>
      <c r="E139" s="176" t="s">
        <v>272</v>
      </c>
      <c r="F139" s="177" t="s">
        <v>273</v>
      </c>
      <c r="G139" s="178" t="s">
        <v>180</v>
      </c>
      <c r="H139" s="179">
        <v>189.9</v>
      </c>
      <c r="I139" s="180"/>
      <c r="J139" s="181">
        <f>ROUND(I139*H139,2)</f>
        <v>0</v>
      </c>
      <c r="K139" s="182"/>
      <c r="L139" s="40"/>
      <c r="M139" s="183" t="s">
        <v>22</v>
      </c>
      <c r="N139" s="184" t="s">
        <v>50</v>
      </c>
      <c r="O139" s="65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7" t="s">
        <v>143</v>
      </c>
      <c r="AT139" s="187" t="s">
        <v>127</v>
      </c>
      <c r="AU139" s="187" t="s">
        <v>89</v>
      </c>
      <c r="AY139" s="18" t="s">
        <v>126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8" t="s">
        <v>23</v>
      </c>
      <c r="BK139" s="188">
        <f>ROUND(I139*H139,2)</f>
        <v>0</v>
      </c>
      <c r="BL139" s="18" t="s">
        <v>143</v>
      </c>
      <c r="BM139" s="187" t="s">
        <v>274</v>
      </c>
    </row>
    <row r="140" spans="1:65" s="2" customFormat="1" ht="11.25">
      <c r="A140" s="35"/>
      <c r="B140" s="36"/>
      <c r="C140" s="37"/>
      <c r="D140" s="199" t="s">
        <v>182</v>
      </c>
      <c r="E140" s="37"/>
      <c r="F140" s="200" t="s">
        <v>275</v>
      </c>
      <c r="G140" s="37"/>
      <c r="H140" s="37"/>
      <c r="I140" s="191"/>
      <c r="J140" s="37"/>
      <c r="K140" s="37"/>
      <c r="L140" s="40"/>
      <c r="M140" s="192"/>
      <c r="N140" s="193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182</v>
      </c>
      <c r="AU140" s="18" t="s">
        <v>89</v>
      </c>
    </row>
    <row r="141" spans="1:65" s="13" customFormat="1" ht="11.25">
      <c r="B141" s="201"/>
      <c r="C141" s="202"/>
      <c r="D141" s="189" t="s">
        <v>184</v>
      </c>
      <c r="E141" s="203" t="s">
        <v>22</v>
      </c>
      <c r="F141" s="204" t="s">
        <v>276</v>
      </c>
      <c r="G141" s="202"/>
      <c r="H141" s="205">
        <v>189.9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184</v>
      </c>
      <c r="AU141" s="211" t="s">
        <v>89</v>
      </c>
      <c r="AV141" s="13" t="s">
        <v>89</v>
      </c>
      <c r="AW141" s="13" t="s">
        <v>38</v>
      </c>
      <c r="AX141" s="13" t="s">
        <v>23</v>
      </c>
      <c r="AY141" s="211" t="s">
        <v>126</v>
      </c>
    </row>
    <row r="142" spans="1:65" s="12" customFormat="1" ht="22.9" customHeight="1">
      <c r="B142" s="159"/>
      <c r="C142" s="160"/>
      <c r="D142" s="161" t="s">
        <v>78</v>
      </c>
      <c r="E142" s="173" t="s">
        <v>125</v>
      </c>
      <c r="F142" s="173" t="s">
        <v>277</v>
      </c>
      <c r="G142" s="160"/>
      <c r="H142" s="160"/>
      <c r="I142" s="163"/>
      <c r="J142" s="174">
        <f>BK142</f>
        <v>0</v>
      </c>
      <c r="K142" s="160"/>
      <c r="L142" s="165"/>
      <c r="M142" s="166"/>
      <c r="N142" s="167"/>
      <c r="O142" s="167"/>
      <c r="P142" s="168">
        <f>SUM(P143:P190)</f>
        <v>0</v>
      </c>
      <c r="Q142" s="167"/>
      <c r="R142" s="168">
        <f>SUM(R143:R190)</f>
        <v>31.543791400000003</v>
      </c>
      <c r="S142" s="167"/>
      <c r="T142" s="169">
        <f>SUM(T143:T190)</f>
        <v>0</v>
      </c>
      <c r="AR142" s="170" t="s">
        <v>23</v>
      </c>
      <c r="AT142" s="171" t="s">
        <v>78</v>
      </c>
      <c r="AU142" s="171" t="s">
        <v>23</v>
      </c>
      <c r="AY142" s="170" t="s">
        <v>126</v>
      </c>
      <c r="BK142" s="172">
        <f>SUM(BK143:BK190)</f>
        <v>0</v>
      </c>
    </row>
    <row r="143" spans="1:65" s="2" customFormat="1" ht="26.45" customHeight="1">
      <c r="A143" s="35"/>
      <c r="B143" s="36"/>
      <c r="C143" s="175" t="s">
        <v>278</v>
      </c>
      <c r="D143" s="175" t="s">
        <v>127</v>
      </c>
      <c r="E143" s="176" t="s">
        <v>279</v>
      </c>
      <c r="F143" s="177" t="s">
        <v>280</v>
      </c>
      <c r="G143" s="178" t="s">
        <v>180</v>
      </c>
      <c r="H143" s="179">
        <v>57.3</v>
      </c>
      <c r="I143" s="180"/>
      <c r="J143" s="181">
        <f>ROUND(I143*H143,2)</f>
        <v>0</v>
      </c>
      <c r="K143" s="182"/>
      <c r="L143" s="40"/>
      <c r="M143" s="183" t="s">
        <v>22</v>
      </c>
      <c r="N143" s="184" t="s">
        <v>50</v>
      </c>
      <c r="O143" s="65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143</v>
      </c>
      <c r="AT143" s="187" t="s">
        <v>127</v>
      </c>
      <c r="AU143" s="187" t="s">
        <v>89</v>
      </c>
      <c r="AY143" s="18" t="s">
        <v>126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23</v>
      </c>
      <c r="BK143" s="188">
        <f>ROUND(I143*H143,2)</f>
        <v>0</v>
      </c>
      <c r="BL143" s="18" t="s">
        <v>143</v>
      </c>
      <c r="BM143" s="187" t="s">
        <v>281</v>
      </c>
    </row>
    <row r="144" spans="1:65" s="2" customFormat="1" ht="11.25">
      <c r="A144" s="35"/>
      <c r="B144" s="36"/>
      <c r="C144" s="37"/>
      <c r="D144" s="199" t="s">
        <v>182</v>
      </c>
      <c r="E144" s="37"/>
      <c r="F144" s="200" t="s">
        <v>282</v>
      </c>
      <c r="G144" s="37"/>
      <c r="H144" s="37"/>
      <c r="I144" s="191"/>
      <c r="J144" s="37"/>
      <c r="K144" s="37"/>
      <c r="L144" s="40"/>
      <c r="M144" s="192"/>
      <c r="N144" s="193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182</v>
      </c>
      <c r="AU144" s="18" t="s">
        <v>89</v>
      </c>
    </row>
    <row r="145" spans="1:65" s="13" customFormat="1" ht="11.25">
      <c r="B145" s="201"/>
      <c r="C145" s="202"/>
      <c r="D145" s="189" t="s">
        <v>184</v>
      </c>
      <c r="E145" s="203" t="s">
        <v>22</v>
      </c>
      <c r="F145" s="204" t="s">
        <v>283</v>
      </c>
      <c r="G145" s="202"/>
      <c r="H145" s="205">
        <v>57.3</v>
      </c>
      <c r="I145" s="206"/>
      <c r="J145" s="202"/>
      <c r="K145" s="202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184</v>
      </c>
      <c r="AU145" s="211" t="s">
        <v>89</v>
      </c>
      <c r="AV145" s="13" t="s">
        <v>89</v>
      </c>
      <c r="AW145" s="13" t="s">
        <v>38</v>
      </c>
      <c r="AX145" s="13" t="s">
        <v>23</v>
      </c>
      <c r="AY145" s="211" t="s">
        <v>126</v>
      </c>
    </row>
    <row r="146" spans="1:65" s="2" customFormat="1" ht="16.5" customHeight="1">
      <c r="A146" s="35"/>
      <c r="B146" s="36"/>
      <c r="C146" s="223" t="s">
        <v>284</v>
      </c>
      <c r="D146" s="223" t="s">
        <v>265</v>
      </c>
      <c r="E146" s="224" t="s">
        <v>285</v>
      </c>
      <c r="F146" s="225" t="s">
        <v>286</v>
      </c>
      <c r="G146" s="226" t="s">
        <v>250</v>
      </c>
      <c r="H146" s="227">
        <v>1</v>
      </c>
      <c r="I146" s="228"/>
      <c r="J146" s="229">
        <f>ROUND(I146*H146,2)</f>
        <v>0</v>
      </c>
      <c r="K146" s="230"/>
      <c r="L146" s="231"/>
      <c r="M146" s="232" t="s">
        <v>22</v>
      </c>
      <c r="N146" s="233" t="s">
        <v>50</v>
      </c>
      <c r="O146" s="65"/>
      <c r="P146" s="185">
        <f>O146*H146</f>
        <v>0</v>
      </c>
      <c r="Q146" s="185">
        <v>1</v>
      </c>
      <c r="R146" s="185">
        <f>Q146*H146</f>
        <v>1</v>
      </c>
      <c r="S146" s="185">
        <v>0</v>
      </c>
      <c r="T146" s="18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7" t="s">
        <v>287</v>
      </c>
      <c r="AT146" s="187" t="s">
        <v>265</v>
      </c>
      <c r="AU146" s="187" t="s">
        <v>89</v>
      </c>
      <c r="AY146" s="18" t="s">
        <v>126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23</v>
      </c>
      <c r="BK146" s="188">
        <f>ROUND(I146*H146,2)</f>
        <v>0</v>
      </c>
      <c r="BL146" s="18" t="s">
        <v>287</v>
      </c>
      <c r="BM146" s="187" t="s">
        <v>288</v>
      </c>
    </row>
    <row r="147" spans="1:65" s="2" customFormat="1" ht="19.5">
      <c r="A147" s="35"/>
      <c r="B147" s="36"/>
      <c r="C147" s="37"/>
      <c r="D147" s="189" t="s">
        <v>133</v>
      </c>
      <c r="E147" s="37"/>
      <c r="F147" s="190" t="s">
        <v>289</v>
      </c>
      <c r="G147" s="37"/>
      <c r="H147" s="37"/>
      <c r="I147" s="191"/>
      <c r="J147" s="37"/>
      <c r="K147" s="37"/>
      <c r="L147" s="40"/>
      <c r="M147" s="192"/>
      <c r="N147" s="193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133</v>
      </c>
      <c r="AU147" s="18" t="s">
        <v>89</v>
      </c>
    </row>
    <row r="148" spans="1:65" s="13" customFormat="1" ht="11.25">
      <c r="B148" s="201"/>
      <c r="C148" s="202"/>
      <c r="D148" s="189" t="s">
        <v>184</v>
      </c>
      <c r="E148" s="203" t="s">
        <v>22</v>
      </c>
      <c r="F148" s="204" t="s">
        <v>23</v>
      </c>
      <c r="G148" s="202"/>
      <c r="H148" s="205">
        <v>1</v>
      </c>
      <c r="I148" s="206"/>
      <c r="J148" s="202"/>
      <c r="K148" s="202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184</v>
      </c>
      <c r="AU148" s="211" t="s">
        <v>89</v>
      </c>
      <c r="AV148" s="13" t="s">
        <v>89</v>
      </c>
      <c r="AW148" s="13" t="s">
        <v>38</v>
      </c>
      <c r="AX148" s="13" t="s">
        <v>23</v>
      </c>
      <c r="AY148" s="211" t="s">
        <v>126</v>
      </c>
    </row>
    <row r="149" spans="1:65" s="2" customFormat="1" ht="26.45" customHeight="1">
      <c r="A149" s="35"/>
      <c r="B149" s="36"/>
      <c r="C149" s="175" t="s">
        <v>213</v>
      </c>
      <c r="D149" s="175" t="s">
        <v>127</v>
      </c>
      <c r="E149" s="176" t="s">
        <v>290</v>
      </c>
      <c r="F149" s="177" t="s">
        <v>291</v>
      </c>
      <c r="G149" s="178" t="s">
        <v>180</v>
      </c>
      <c r="H149" s="179">
        <v>178.3</v>
      </c>
      <c r="I149" s="180"/>
      <c r="J149" s="181">
        <f>ROUND(I149*H149,2)</f>
        <v>0</v>
      </c>
      <c r="K149" s="182"/>
      <c r="L149" s="40"/>
      <c r="M149" s="183" t="s">
        <v>22</v>
      </c>
      <c r="N149" s="184" t="s">
        <v>50</v>
      </c>
      <c r="O149" s="65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7" t="s">
        <v>143</v>
      </c>
      <c r="AT149" s="187" t="s">
        <v>127</v>
      </c>
      <c r="AU149" s="187" t="s">
        <v>89</v>
      </c>
      <c r="AY149" s="18" t="s">
        <v>126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8" t="s">
        <v>23</v>
      </c>
      <c r="BK149" s="188">
        <f>ROUND(I149*H149,2)</f>
        <v>0</v>
      </c>
      <c r="BL149" s="18" t="s">
        <v>143</v>
      </c>
      <c r="BM149" s="187" t="s">
        <v>292</v>
      </c>
    </row>
    <row r="150" spans="1:65" s="2" customFormat="1" ht="11.25">
      <c r="A150" s="35"/>
      <c r="B150" s="36"/>
      <c r="C150" s="37"/>
      <c r="D150" s="199" t="s">
        <v>182</v>
      </c>
      <c r="E150" s="37"/>
      <c r="F150" s="200" t="s">
        <v>293</v>
      </c>
      <c r="G150" s="37"/>
      <c r="H150" s="37"/>
      <c r="I150" s="191"/>
      <c r="J150" s="37"/>
      <c r="K150" s="37"/>
      <c r="L150" s="40"/>
      <c r="M150" s="192"/>
      <c r="N150" s="193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182</v>
      </c>
      <c r="AU150" s="18" t="s">
        <v>89</v>
      </c>
    </row>
    <row r="151" spans="1:65" s="13" customFormat="1" ht="11.25">
      <c r="B151" s="201"/>
      <c r="C151" s="202"/>
      <c r="D151" s="189" t="s">
        <v>184</v>
      </c>
      <c r="E151" s="203" t="s">
        <v>22</v>
      </c>
      <c r="F151" s="204" t="s">
        <v>294</v>
      </c>
      <c r="G151" s="202"/>
      <c r="H151" s="205">
        <v>178.3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184</v>
      </c>
      <c r="AU151" s="211" t="s">
        <v>89</v>
      </c>
      <c r="AV151" s="13" t="s">
        <v>89</v>
      </c>
      <c r="AW151" s="13" t="s">
        <v>38</v>
      </c>
      <c r="AX151" s="13" t="s">
        <v>23</v>
      </c>
      <c r="AY151" s="211" t="s">
        <v>126</v>
      </c>
    </row>
    <row r="152" spans="1:65" s="2" customFormat="1" ht="16.5" customHeight="1">
      <c r="A152" s="35"/>
      <c r="B152" s="36"/>
      <c r="C152" s="175" t="s">
        <v>7</v>
      </c>
      <c r="D152" s="175" t="s">
        <v>127</v>
      </c>
      <c r="E152" s="176" t="s">
        <v>295</v>
      </c>
      <c r="F152" s="177" t="s">
        <v>296</v>
      </c>
      <c r="G152" s="178" t="s">
        <v>180</v>
      </c>
      <c r="H152" s="179">
        <v>68.760000000000005</v>
      </c>
      <c r="I152" s="180"/>
      <c r="J152" s="181">
        <f>ROUND(I152*H152,2)</f>
        <v>0</v>
      </c>
      <c r="K152" s="182"/>
      <c r="L152" s="40"/>
      <c r="M152" s="183" t="s">
        <v>22</v>
      </c>
      <c r="N152" s="184" t="s">
        <v>50</v>
      </c>
      <c r="O152" s="65"/>
      <c r="P152" s="185">
        <f>O152*H152</f>
        <v>0</v>
      </c>
      <c r="Q152" s="185">
        <v>4.6999999999999999E-4</v>
      </c>
      <c r="R152" s="185">
        <f>Q152*H152</f>
        <v>3.2317200000000004E-2</v>
      </c>
      <c r="S152" s="185">
        <v>0</v>
      </c>
      <c r="T152" s="18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143</v>
      </c>
      <c r="AT152" s="187" t="s">
        <v>127</v>
      </c>
      <c r="AU152" s="187" t="s">
        <v>89</v>
      </c>
      <c r="AY152" s="18" t="s">
        <v>126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23</v>
      </c>
      <c r="BK152" s="188">
        <f>ROUND(I152*H152,2)</f>
        <v>0</v>
      </c>
      <c r="BL152" s="18" t="s">
        <v>143</v>
      </c>
      <c r="BM152" s="187" t="s">
        <v>297</v>
      </c>
    </row>
    <row r="153" spans="1:65" s="2" customFormat="1" ht="11.25">
      <c r="A153" s="35"/>
      <c r="B153" s="36"/>
      <c r="C153" s="37"/>
      <c r="D153" s="199" t="s">
        <v>182</v>
      </c>
      <c r="E153" s="37"/>
      <c r="F153" s="200" t="s">
        <v>298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182</v>
      </c>
      <c r="AU153" s="18" t="s">
        <v>89</v>
      </c>
    </row>
    <row r="154" spans="1:65" s="2" customFormat="1" ht="19.5">
      <c r="A154" s="35"/>
      <c r="B154" s="36"/>
      <c r="C154" s="37"/>
      <c r="D154" s="189" t="s">
        <v>133</v>
      </c>
      <c r="E154" s="37"/>
      <c r="F154" s="190" t="s">
        <v>299</v>
      </c>
      <c r="G154" s="37"/>
      <c r="H154" s="37"/>
      <c r="I154" s="191"/>
      <c r="J154" s="37"/>
      <c r="K154" s="37"/>
      <c r="L154" s="40"/>
      <c r="M154" s="192"/>
      <c r="N154" s="193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133</v>
      </c>
      <c r="AU154" s="18" t="s">
        <v>89</v>
      </c>
    </row>
    <row r="155" spans="1:65" s="13" customFormat="1" ht="11.25">
      <c r="B155" s="201"/>
      <c r="C155" s="202"/>
      <c r="D155" s="189" t="s">
        <v>184</v>
      </c>
      <c r="E155" s="203" t="s">
        <v>22</v>
      </c>
      <c r="F155" s="204" t="s">
        <v>300</v>
      </c>
      <c r="G155" s="202"/>
      <c r="H155" s="205">
        <v>68.760000000000005</v>
      </c>
      <c r="I155" s="206"/>
      <c r="J155" s="202"/>
      <c r="K155" s="202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184</v>
      </c>
      <c r="AU155" s="211" t="s">
        <v>89</v>
      </c>
      <c r="AV155" s="13" t="s">
        <v>89</v>
      </c>
      <c r="AW155" s="13" t="s">
        <v>38</v>
      </c>
      <c r="AX155" s="13" t="s">
        <v>23</v>
      </c>
      <c r="AY155" s="211" t="s">
        <v>126</v>
      </c>
    </row>
    <row r="156" spans="1:65" s="2" customFormat="1" ht="24" customHeight="1">
      <c r="A156" s="35"/>
      <c r="B156" s="36"/>
      <c r="C156" s="175" t="s">
        <v>301</v>
      </c>
      <c r="D156" s="175" t="s">
        <v>127</v>
      </c>
      <c r="E156" s="176" t="s">
        <v>302</v>
      </c>
      <c r="F156" s="177" t="s">
        <v>303</v>
      </c>
      <c r="G156" s="178" t="s">
        <v>180</v>
      </c>
      <c r="H156" s="179">
        <v>67.3</v>
      </c>
      <c r="I156" s="180"/>
      <c r="J156" s="181">
        <f>ROUND(I156*H156,2)</f>
        <v>0</v>
      </c>
      <c r="K156" s="182"/>
      <c r="L156" s="40"/>
      <c r="M156" s="183" t="s">
        <v>22</v>
      </c>
      <c r="N156" s="184" t="s">
        <v>50</v>
      </c>
      <c r="O156" s="65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7" t="s">
        <v>143</v>
      </c>
      <c r="AT156" s="187" t="s">
        <v>127</v>
      </c>
      <c r="AU156" s="187" t="s">
        <v>89</v>
      </c>
      <c r="AY156" s="18" t="s">
        <v>126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8" t="s">
        <v>23</v>
      </c>
      <c r="BK156" s="188">
        <f>ROUND(I156*H156,2)</f>
        <v>0</v>
      </c>
      <c r="BL156" s="18" t="s">
        <v>143</v>
      </c>
      <c r="BM156" s="187" t="s">
        <v>304</v>
      </c>
    </row>
    <row r="157" spans="1:65" s="2" customFormat="1" ht="11.25">
      <c r="A157" s="35"/>
      <c r="B157" s="36"/>
      <c r="C157" s="37"/>
      <c r="D157" s="199" t="s">
        <v>182</v>
      </c>
      <c r="E157" s="37"/>
      <c r="F157" s="200" t="s">
        <v>305</v>
      </c>
      <c r="G157" s="37"/>
      <c r="H157" s="37"/>
      <c r="I157" s="191"/>
      <c r="J157" s="37"/>
      <c r="K157" s="37"/>
      <c r="L157" s="40"/>
      <c r="M157" s="192"/>
      <c r="N157" s="193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182</v>
      </c>
      <c r="AU157" s="18" t="s">
        <v>89</v>
      </c>
    </row>
    <row r="158" spans="1:65" s="13" customFormat="1" ht="11.25">
      <c r="B158" s="201"/>
      <c r="C158" s="202"/>
      <c r="D158" s="189" t="s">
        <v>184</v>
      </c>
      <c r="E158" s="203" t="s">
        <v>22</v>
      </c>
      <c r="F158" s="204" t="s">
        <v>306</v>
      </c>
      <c r="G158" s="202"/>
      <c r="H158" s="205">
        <v>67.3</v>
      </c>
      <c r="I158" s="206"/>
      <c r="J158" s="202"/>
      <c r="K158" s="202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184</v>
      </c>
      <c r="AU158" s="211" t="s">
        <v>89</v>
      </c>
      <c r="AV158" s="13" t="s">
        <v>89</v>
      </c>
      <c r="AW158" s="13" t="s">
        <v>38</v>
      </c>
      <c r="AX158" s="13" t="s">
        <v>23</v>
      </c>
      <c r="AY158" s="211" t="s">
        <v>126</v>
      </c>
    </row>
    <row r="159" spans="1:65" s="2" customFormat="1" ht="24" customHeight="1">
      <c r="A159" s="35"/>
      <c r="B159" s="36"/>
      <c r="C159" s="175" t="s">
        <v>307</v>
      </c>
      <c r="D159" s="175" t="s">
        <v>127</v>
      </c>
      <c r="E159" s="176" t="s">
        <v>308</v>
      </c>
      <c r="F159" s="177" t="s">
        <v>309</v>
      </c>
      <c r="G159" s="178" t="s">
        <v>180</v>
      </c>
      <c r="H159" s="179">
        <v>173.3</v>
      </c>
      <c r="I159" s="180"/>
      <c r="J159" s="181">
        <f>ROUND(I159*H159,2)</f>
        <v>0</v>
      </c>
      <c r="K159" s="182"/>
      <c r="L159" s="40"/>
      <c r="M159" s="183" t="s">
        <v>22</v>
      </c>
      <c r="N159" s="184" t="s">
        <v>50</v>
      </c>
      <c r="O159" s="65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7" t="s">
        <v>143</v>
      </c>
      <c r="AT159" s="187" t="s">
        <v>127</v>
      </c>
      <c r="AU159" s="187" t="s">
        <v>89</v>
      </c>
      <c r="AY159" s="18" t="s">
        <v>126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8" t="s">
        <v>23</v>
      </c>
      <c r="BK159" s="188">
        <f>ROUND(I159*H159,2)</f>
        <v>0</v>
      </c>
      <c r="BL159" s="18" t="s">
        <v>143</v>
      </c>
      <c r="BM159" s="187" t="s">
        <v>310</v>
      </c>
    </row>
    <row r="160" spans="1:65" s="2" customFormat="1" ht="11.25">
      <c r="A160" s="35"/>
      <c r="B160" s="36"/>
      <c r="C160" s="37"/>
      <c r="D160" s="199" t="s">
        <v>182</v>
      </c>
      <c r="E160" s="37"/>
      <c r="F160" s="200" t="s">
        <v>311</v>
      </c>
      <c r="G160" s="37"/>
      <c r="H160" s="37"/>
      <c r="I160" s="191"/>
      <c r="J160" s="37"/>
      <c r="K160" s="37"/>
      <c r="L160" s="40"/>
      <c r="M160" s="192"/>
      <c r="N160" s="193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182</v>
      </c>
      <c r="AU160" s="18" t="s">
        <v>89</v>
      </c>
    </row>
    <row r="161" spans="1:65" s="13" customFormat="1" ht="11.25">
      <c r="B161" s="201"/>
      <c r="C161" s="202"/>
      <c r="D161" s="189" t="s">
        <v>184</v>
      </c>
      <c r="E161" s="203" t="s">
        <v>22</v>
      </c>
      <c r="F161" s="204" t="s">
        <v>312</v>
      </c>
      <c r="G161" s="202"/>
      <c r="H161" s="205">
        <v>173.3</v>
      </c>
      <c r="I161" s="206"/>
      <c r="J161" s="202"/>
      <c r="K161" s="202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184</v>
      </c>
      <c r="AU161" s="211" t="s">
        <v>89</v>
      </c>
      <c r="AV161" s="13" t="s">
        <v>89</v>
      </c>
      <c r="AW161" s="13" t="s">
        <v>38</v>
      </c>
      <c r="AX161" s="13" t="s">
        <v>23</v>
      </c>
      <c r="AY161" s="211" t="s">
        <v>126</v>
      </c>
    </row>
    <row r="162" spans="1:65" s="2" customFormat="1" ht="26.45" customHeight="1">
      <c r="A162" s="35"/>
      <c r="B162" s="36"/>
      <c r="C162" s="175" t="s">
        <v>313</v>
      </c>
      <c r="D162" s="175" t="s">
        <v>127</v>
      </c>
      <c r="E162" s="176" t="s">
        <v>314</v>
      </c>
      <c r="F162" s="177" t="s">
        <v>315</v>
      </c>
      <c r="G162" s="178" t="s">
        <v>180</v>
      </c>
      <c r="H162" s="179">
        <v>235.6</v>
      </c>
      <c r="I162" s="180"/>
      <c r="J162" s="181">
        <f>ROUND(I162*H162,2)</f>
        <v>0</v>
      </c>
      <c r="K162" s="182"/>
      <c r="L162" s="40"/>
      <c r="M162" s="183" t="s">
        <v>22</v>
      </c>
      <c r="N162" s="184" t="s">
        <v>50</v>
      </c>
      <c r="O162" s="65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7" t="s">
        <v>143</v>
      </c>
      <c r="AT162" s="187" t="s">
        <v>127</v>
      </c>
      <c r="AU162" s="187" t="s">
        <v>89</v>
      </c>
      <c r="AY162" s="18" t="s">
        <v>126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8" t="s">
        <v>23</v>
      </c>
      <c r="BK162" s="188">
        <f>ROUND(I162*H162,2)</f>
        <v>0</v>
      </c>
      <c r="BL162" s="18" t="s">
        <v>143</v>
      </c>
      <c r="BM162" s="187" t="s">
        <v>316</v>
      </c>
    </row>
    <row r="163" spans="1:65" s="2" customFormat="1" ht="11.25">
      <c r="A163" s="35"/>
      <c r="B163" s="36"/>
      <c r="C163" s="37"/>
      <c r="D163" s="199" t="s">
        <v>182</v>
      </c>
      <c r="E163" s="37"/>
      <c r="F163" s="200" t="s">
        <v>317</v>
      </c>
      <c r="G163" s="37"/>
      <c r="H163" s="37"/>
      <c r="I163" s="191"/>
      <c r="J163" s="37"/>
      <c r="K163" s="37"/>
      <c r="L163" s="40"/>
      <c r="M163" s="192"/>
      <c r="N163" s="193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182</v>
      </c>
      <c r="AU163" s="18" t="s">
        <v>89</v>
      </c>
    </row>
    <row r="164" spans="1:65" s="13" customFormat="1" ht="11.25">
      <c r="B164" s="201"/>
      <c r="C164" s="202"/>
      <c r="D164" s="189" t="s">
        <v>184</v>
      </c>
      <c r="E164" s="203" t="s">
        <v>22</v>
      </c>
      <c r="F164" s="204" t="s">
        <v>318</v>
      </c>
      <c r="G164" s="202"/>
      <c r="H164" s="205">
        <v>235.6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184</v>
      </c>
      <c r="AU164" s="211" t="s">
        <v>89</v>
      </c>
      <c r="AV164" s="13" t="s">
        <v>89</v>
      </c>
      <c r="AW164" s="13" t="s">
        <v>38</v>
      </c>
      <c r="AX164" s="13" t="s">
        <v>23</v>
      </c>
      <c r="AY164" s="211" t="s">
        <v>126</v>
      </c>
    </row>
    <row r="165" spans="1:65" s="2" customFormat="1" ht="26.45" customHeight="1">
      <c r="A165" s="35"/>
      <c r="B165" s="36"/>
      <c r="C165" s="175" t="s">
        <v>319</v>
      </c>
      <c r="D165" s="175" t="s">
        <v>127</v>
      </c>
      <c r="E165" s="176" t="s">
        <v>320</v>
      </c>
      <c r="F165" s="177" t="s">
        <v>321</v>
      </c>
      <c r="G165" s="178" t="s">
        <v>180</v>
      </c>
      <c r="H165" s="179">
        <v>57.3</v>
      </c>
      <c r="I165" s="180"/>
      <c r="J165" s="181">
        <f>ROUND(I165*H165,2)</f>
        <v>0</v>
      </c>
      <c r="K165" s="182"/>
      <c r="L165" s="40"/>
      <c r="M165" s="183" t="s">
        <v>22</v>
      </c>
      <c r="N165" s="184" t="s">
        <v>50</v>
      </c>
      <c r="O165" s="65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7" t="s">
        <v>143</v>
      </c>
      <c r="AT165" s="187" t="s">
        <v>127</v>
      </c>
      <c r="AU165" s="187" t="s">
        <v>89</v>
      </c>
      <c r="AY165" s="18" t="s">
        <v>126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8" t="s">
        <v>23</v>
      </c>
      <c r="BK165" s="188">
        <f>ROUND(I165*H165,2)</f>
        <v>0</v>
      </c>
      <c r="BL165" s="18" t="s">
        <v>143</v>
      </c>
      <c r="BM165" s="187" t="s">
        <v>322</v>
      </c>
    </row>
    <row r="166" spans="1:65" s="2" customFormat="1" ht="11.25">
      <c r="A166" s="35"/>
      <c r="B166" s="36"/>
      <c r="C166" s="37"/>
      <c r="D166" s="199" t="s">
        <v>182</v>
      </c>
      <c r="E166" s="37"/>
      <c r="F166" s="200" t="s">
        <v>323</v>
      </c>
      <c r="G166" s="37"/>
      <c r="H166" s="37"/>
      <c r="I166" s="191"/>
      <c r="J166" s="37"/>
      <c r="K166" s="37"/>
      <c r="L166" s="40"/>
      <c r="M166" s="192"/>
      <c r="N166" s="193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182</v>
      </c>
      <c r="AU166" s="18" t="s">
        <v>89</v>
      </c>
    </row>
    <row r="167" spans="1:65" s="13" customFormat="1" ht="11.25">
      <c r="B167" s="201"/>
      <c r="C167" s="202"/>
      <c r="D167" s="189" t="s">
        <v>184</v>
      </c>
      <c r="E167" s="203" t="s">
        <v>22</v>
      </c>
      <c r="F167" s="204" t="s">
        <v>324</v>
      </c>
      <c r="G167" s="202"/>
      <c r="H167" s="205">
        <v>57.3</v>
      </c>
      <c r="I167" s="206"/>
      <c r="J167" s="202"/>
      <c r="K167" s="202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184</v>
      </c>
      <c r="AU167" s="211" t="s">
        <v>89</v>
      </c>
      <c r="AV167" s="13" t="s">
        <v>89</v>
      </c>
      <c r="AW167" s="13" t="s">
        <v>38</v>
      </c>
      <c r="AX167" s="13" t="s">
        <v>23</v>
      </c>
      <c r="AY167" s="211" t="s">
        <v>126</v>
      </c>
    </row>
    <row r="168" spans="1:65" s="2" customFormat="1" ht="26.45" customHeight="1">
      <c r="A168" s="35"/>
      <c r="B168" s="36"/>
      <c r="C168" s="175" t="s">
        <v>325</v>
      </c>
      <c r="D168" s="175" t="s">
        <v>127</v>
      </c>
      <c r="E168" s="176" t="s">
        <v>326</v>
      </c>
      <c r="F168" s="177" t="s">
        <v>327</v>
      </c>
      <c r="G168" s="178" t="s">
        <v>180</v>
      </c>
      <c r="H168" s="179">
        <v>229</v>
      </c>
      <c r="I168" s="180"/>
      <c r="J168" s="181">
        <f>ROUND(I168*H168,2)</f>
        <v>0</v>
      </c>
      <c r="K168" s="182"/>
      <c r="L168" s="40"/>
      <c r="M168" s="183" t="s">
        <v>22</v>
      </c>
      <c r="N168" s="184" t="s">
        <v>50</v>
      </c>
      <c r="O168" s="65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7" t="s">
        <v>143</v>
      </c>
      <c r="AT168" s="187" t="s">
        <v>127</v>
      </c>
      <c r="AU168" s="187" t="s">
        <v>89</v>
      </c>
      <c r="AY168" s="18" t="s">
        <v>126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8" t="s">
        <v>23</v>
      </c>
      <c r="BK168" s="188">
        <f>ROUND(I168*H168,2)</f>
        <v>0</v>
      </c>
      <c r="BL168" s="18" t="s">
        <v>143</v>
      </c>
      <c r="BM168" s="187" t="s">
        <v>328</v>
      </c>
    </row>
    <row r="169" spans="1:65" s="2" customFormat="1" ht="11.25">
      <c r="A169" s="35"/>
      <c r="B169" s="36"/>
      <c r="C169" s="37"/>
      <c r="D169" s="199" t="s">
        <v>182</v>
      </c>
      <c r="E169" s="37"/>
      <c r="F169" s="200" t="s">
        <v>329</v>
      </c>
      <c r="G169" s="37"/>
      <c r="H169" s="37"/>
      <c r="I169" s="191"/>
      <c r="J169" s="37"/>
      <c r="K169" s="37"/>
      <c r="L169" s="40"/>
      <c r="M169" s="192"/>
      <c r="N169" s="193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182</v>
      </c>
      <c r="AU169" s="18" t="s">
        <v>89</v>
      </c>
    </row>
    <row r="170" spans="1:65" s="13" customFormat="1" ht="11.25">
      <c r="B170" s="201"/>
      <c r="C170" s="202"/>
      <c r="D170" s="189" t="s">
        <v>184</v>
      </c>
      <c r="E170" s="203" t="s">
        <v>22</v>
      </c>
      <c r="F170" s="204" t="s">
        <v>330</v>
      </c>
      <c r="G170" s="202"/>
      <c r="H170" s="205">
        <v>229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184</v>
      </c>
      <c r="AU170" s="211" t="s">
        <v>89</v>
      </c>
      <c r="AV170" s="13" t="s">
        <v>89</v>
      </c>
      <c r="AW170" s="13" t="s">
        <v>38</v>
      </c>
      <c r="AX170" s="13" t="s">
        <v>23</v>
      </c>
      <c r="AY170" s="211" t="s">
        <v>126</v>
      </c>
    </row>
    <row r="171" spans="1:65" s="2" customFormat="1" ht="16.5" customHeight="1">
      <c r="A171" s="35"/>
      <c r="B171" s="36"/>
      <c r="C171" s="175" t="s">
        <v>331</v>
      </c>
      <c r="D171" s="175" t="s">
        <v>127</v>
      </c>
      <c r="E171" s="176" t="s">
        <v>332</v>
      </c>
      <c r="F171" s="177" t="s">
        <v>333</v>
      </c>
      <c r="G171" s="178" t="s">
        <v>180</v>
      </c>
      <c r="H171" s="179">
        <v>229</v>
      </c>
      <c r="I171" s="180"/>
      <c r="J171" s="181">
        <f>ROUND(I171*H171,2)</f>
        <v>0</v>
      </c>
      <c r="K171" s="182"/>
      <c r="L171" s="40"/>
      <c r="M171" s="183" t="s">
        <v>22</v>
      </c>
      <c r="N171" s="184" t="s">
        <v>50</v>
      </c>
      <c r="O171" s="65"/>
      <c r="P171" s="185">
        <f>O171*H171</f>
        <v>0</v>
      </c>
      <c r="Q171" s="185">
        <v>3.4000000000000002E-4</v>
      </c>
      <c r="R171" s="185">
        <f>Q171*H171</f>
        <v>7.7860000000000013E-2</v>
      </c>
      <c r="S171" s="185">
        <v>0</v>
      </c>
      <c r="T171" s="18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7" t="s">
        <v>143</v>
      </c>
      <c r="AT171" s="187" t="s">
        <v>127</v>
      </c>
      <c r="AU171" s="187" t="s">
        <v>89</v>
      </c>
      <c r="AY171" s="18" t="s">
        <v>126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8" t="s">
        <v>23</v>
      </c>
      <c r="BK171" s="188">
        <f>ROUND(I171*H171,2)</f>
        <v>0</v>
      </c>
      <c r="BL171" s="18" t="s">
        <v>143</v>
      </c>
      <c r="BM171" s="187" t="s">
        <v>334</v>
      </c>
    </row>
    <row r="172" spans="1:65" s="2" customFormat="1" ht="11.25">
      <c r="A172" s="35"/>
      <c r="B172" s="36"/>
      <c r="C172" s="37"/>
      <c r="D172" s="199" t="s">
        <v>182</v>
      </c>
      <c r="E172" s="37"/>
      <c r="F172" s="200" t="s">
        <v>335</v>
      </c>
      <c r="G172" s="37"/>
      <c r="H172" s="37"/>
      <c r="I172" s="191"/>
      <c r="J172" s="37"/>
      <c r="K172" s="37"/>
      <c r="L172" s="40"/>
      <c r="M172" s="192"/>
      <c r="N172" s="193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182</v>
      </c>
      <c r="AU172" s="18" t="s">
        <v>89</v>
      </c>
    </row>
    <row r="173" spans="1:65" s="13" customFormat="1" ht="11.25">
      <c r="B173" s="201"/>
      <c r="C173" s="202"/>
      <c r="D173" s="189" t="s">
        <v>184</v>
      </c>
      <c r="E173" s="203" t="s">
        <v>22</v>
      </c>
      <c r="F173" s="204" t="s">
        <v>330</v>
      </c>
      <c r="G173" s="202"/>
      <c r="H173" s="205">
        <v>229</v>
      </c>
      <c r="I173" s="206"/>
      <c r="J173" s="202"/>
      <c r="K173" s="202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184</v>
      </c>
      <c r="AU173" s="211" t="s">
        <v>89</v>
      </c>
      <c r="AV173" s="13" t="s">
        <v>89</v>
      </c>
      <c r="AW173" s="13" t="s">
        <v>38</v>
      </c>
      <c r="AX173" s="13" t="s">
        <v>23</v>
      </c>
      <c r="AY173" s="211" t="s">
        <v>126</v>
      </c>
    </row>
    <row r="174" spans="1:65" s="2" customFormat="1" ht="16.5" customHeight="1">
      <c r="A174" s="35"/>
      <c r="B174" s="36"/>
      <c r="C174" s="175" t="s">
        <v>336</v>
      </c>
      <c r="D174" s="175" t="s">
        <v>127</v>
      </c>
      <c r="E174" s="176" t="s">
        <v>337</v>
      </c>
      <c r="F174" s="177" t="s">
        <v>338</v>
      </c>
      <c r="G174" s="178" t="s">
        <v>180</v>
      </c>
      <c r="H174" s="179">
        <v>57.3</v>
      </c>
      <c r="I174" s="180"/>
      <c r="J174" s="181">
        <f>ROUND(I174*H174,2)</f>
        <v>0</v>
      </c>
      <c r="K174" s="182"/>
      <c r="L174" s="40"/>
      <c r="M174" s="183" t="s">
        <v>22</v>
      </c>
      <c r="N174" s="184" t="s">
        <v>50</v>
      </c>
      <c r="O174" s="65"/>
      <c r="P174" s="185">
        <f>O174*H174</f>
        <v>0</v>
      </c>
      <c r="Q174" s="185">
        <v>7.1000000000000002E-4</v>
      </c>
      <c r="R174" s="185">
        <f>Q174*H174</f>
        <v>4.0682999999999997E-2</v>
      </c>
      <c r="S174" s="185">
        <v>0</v>
      </c>
      <c r="T174" s="18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7" t="s">
        <v>143</v>
      </c>
      <c r="AT174" s="187" t="s">
        <v>127</v>
      </c>
      <c r="AU174" s="187" t="s">
        <v>89</v>
      </c>
      <c r="AY174" s="18" t="s">
        <v>126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8" t="s">
        <v>23</v>
      </c>
      <c r="BK174" s="188">
        <f>ROUND(I174*H174,2)</f>
        <v>0</v>
      </c>
      <c r="BL174" s="18" t="s">
        <v>143</v>
      </c>
      <c r="BM174" s="187" t="s">
        <v>339</v>
      </c>
    </row>
    <row r="175" spans="1:65" s="2" customFormat="1" ht="11.25">
      <c r="A175" s="35"/>
      <c r="B175" s="36"/>
      <c r="C175" s="37"/>
      <c r="D175" s="199" t="s">
        <v>182</v>
      </c>
      <c r="E175" s="37"/>
      <c r="F175" s="200" t="s">
        <v>340</v>
      </c>
      <c r="G175" s="37"/>
      <c r="H175" s="37"/>
      <c r="I175" s="191"/>
      <c r="J175" s="37"/>
      <c r="K175" s="37"/>
      <c r="L175" s="40"/>
      <c r="M175" s="192"/>
      <c r="N175" s="193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182</v>
      </c>
      <c r="AU175" s="18" t="s">
        <v>89</v>
      </c>
    </row>
    <row r="176" spans="1:65" s="13" customFormat="1" ht="11.25">
      <c r="B176" s="201"/>
      <c r="C176" s="202"/>
      <c r="D176" s="189" t="s">
        <v>184</v>
      </c>
      <c r="E176" s="203" t="s">
        <v>22</v>
      </c>
      <c r="F176" s="204" t="s">
        <v>283</v>
      </c>
      <c r="G176" s="202"/>
      <c r="H176" s="205">
        <v>57.3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184</v>
      </c>
      <c r="AU176" s="211" t="s">
        <v>89</v>
      </c>
      <c r="AV176" s="13" t="s">
        <v>89</v>
      </c>
      <c r="AW176" s="13" t="s">
        <v>38</v>
      </c>
      <c r="AX176" s="13" t="s">
        <v>23</v>
      </c>
      <c r="AY176" s="211" t="s">
        <v>126</v>
      </c>
    </row>
    <row r="177" spans="1:65" s="2" customFormat="1" ht="48" customHeight="1">
      <c r="A177" s="35"/>
      <c r="B177" s="36"/>
      <c r="C177" s="175" t="s">
        <v>341</v>
      </c>
      <c r="D177" s="175" t="s">
        <v>127</v>
      </c>
      <c r="E177" s="176" t="s">
        <v>342</v>
      </c>
      <c r="F177" s="177" t="s">
        <v>343</v>
      </c>
      <c r="G177" s="178" t="s">
        <v>180</v>
      </c>
      <c r="H177" s="179">
        <v>116.36</v>
      </c>
      <c r="I177" s="180"/>
      <c r="J177" s="181">
        <f>ROUND(I177*H177,2)</f>
        <v>0</v>
      </c>
      <c r="K177" s="182"/>
      <c r="L177" s="40"/>
      <c r="M177" s="183" t="s">
        <v>22</v>
      </c>
      <c r="N177" s="184" t="s">
        <v>50</v>
      </c>
      <c r="O177" s="65"/>
      <c r="P177" s="185">
        <f>O177*H177</f>
        <v>0</v>
      </c>
      <c r="Q177" s="185">
        <v>8.9219999999999994E-2</v>
      </c>
      <c r="R177" s="185">
        <f>Q177*H177</f>
        <v>10.381639199999999</v>
      </c>
      <c r="S177" s="185">
        <v>0</v>
      </c>
      <c r="T177" s="18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7" t="s">
        <v>143</v>
      </c>
      <c r="AT177" s="187" t="s">
        <v>127</v>
      </c>
      <c r="AU177" s="187" t="s">
        <v>89</v>
      </c>
      <c r="AY177" s="18" t="s">
        <v>126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8" t="s">
        <v>23</v>
      </c>
      <c r="BK177" s="188">
        <f>ROUND(I177*H177,2)</f>
        <v>0</v>
      </c>
      <c r="BL177" s="18" t="s">
        <v>143</v>
      </c>
      <c r="BM177" s="187" t="s">
        <v>344</v>
      </c>
    </row>
    <row r="178" spans="1:65" s="2" customFormat="1" ht="11.25">
      <c r="A178" s="35"/>
      <c r="B178" s="36"/>
      <c r="C178" s="37"/>
      <c r="D178" s="199" t="s">
        <v>182</v>
      </c>
      <c r="E178" s="37"/>
      <c r="F178" s="200" t="s">
        <v>345</v>
      </c>
      <c r="G178" s="37"/>
      <c r="H178" s="37"/>
      <c r="I178" s="191"/>
      <c r="J178" s="37"/>
      <c r="K178" s="37"/>
      <c r="L178" s="40"/>
      <c r="M178" s="192"/>
      <c r="N178" s="193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182</v>
      </c>
      <c r="AU178" s="18" t="s">
        <v>89</v>
      </c>
    </row>
    <row r="179" spans="1:65" s="13" customFormat="1" ht="11.25">
      <c r="B179" s="201"/>
      <c r="C179" s="202"/>
      <c r="D179" s="189" t="s">
        <v>184</v>
      </c>
      <c r="E179" s="203" t="s">
        <v>22</v>
      </c>
      <c r="F179" s="204" t="s">
        <v>346</v>
      </c>
      <c r="G179" s="202"/>
      <c r="H179" s="205">
        <v>116.36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184</v>
      </c>
      <c r="AU179" s="211" t="s">
        <v>89</v>
      </c>
      <c r="AV179" s="13" t="s">
        <v>89</v>
      </c>
      <c r="AW179" s="13" t="s">
        <v>38</v>
      </c>
      <c r="AX179" s="13" t="s">
        <v>23</v>
      </c>
      <c r="AY179" s="211" t="s">
        <v>126</v>
      </c>
    </row>
    <row r="180" spans="1:65" s="2" customFormat="1" ht="16.5" customHeight="1">
      <c r="A180" s="35"/>
      <c r="B180" s="36"/>
      <c r="C180" s="223" t="s">
        <v>347</v>
      </c>
      <c r="D180" s="223" t="s">
        <v>265</v>
      </c>
      <c r="E180" s="224" t="s">
        <v>348</v>
      </c>
      <c r="F180" s="225" t="s">
        <v>349</v>
      </c>
      <c r="G180" s="226" t="s">
        <v>180</v>
      </c>
      <c r="H180" s="227">
        <v>104.04</v>
      </c>
      <c r="I180" s="228"/>
      <c r="J180" s="229">
        <f>ROUND(I180*H180,2)</f>
        <v>0</v>
      </c>
      <c r="K180" s="230"/>
      <c r="L180" s="231"/>
      <c r="M180" s="232" t="s">
        <v>22</v>
      </c>
      <c r="N180" s="233" t="s">
        <v>50</v>
      </c>
      <c r="O180" s="65"/>
      <c r="P180" s="185">
        <f>O180*H180</f>
        <v>0</v>
      </c>
      <c r="Q180" s="185">
        <v>0.13100000000000001</v>
      </c>
      <c r="R180" s="185">
        <f>Q180*H180</f>
        <v>13.629240000000001</v>
      </c>
      <c r="S180" s="185">
        <v>0</v>
      </c>
      <c r="T180" s="18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7" t="s">
        <v>287</v>
      </c>
      <c r="AT180" s="187" t="s">
        <v>265</v>
      </c>
      <c r="AU180" s="187" t="s">
        <v>89</v>
      </c>
      <c r="AY180" s="18" t="s">
        <v>126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8" t="s">
        <v>23</v>
      </c>
      <c r="BK180" s="188">
        <f>ROUND(I180*H180,2)</f>
        <v>0</v>
      </c>
      <c r="BL180" s="18" t="s">
        <v>287</v>
      </c>
      <c r="BM180" s="187" t="s">
        <v>350</v>
      </c>
    </row>
    <row r="181" spans="1:65" s="13" customFormat="1" ht="11.25">
      <c r="B181" s="201"/>
      <c r="C181" s="202"/>
      <c r="D181" s="189" t="s">
        <v>184</v>
      </c>
      <c r="E181" s="203" t="s">
        <v>22</v>
      </c>
      <c r="F181" s="204" t="s">
        <v>351</v>
      </c>
      <c r="G181" s="202"/>
      <c r="H181" s="205">
        <v>104.04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184</v>
      </c>
      <c r="AU181" s="211" t="s">
        <v>89</v>
      </c>
      <c r="AV181" s="13" t="s">
        <v>89</v>
      </c>
      <c r="AW181" s="13" t="s">
        <v>38</v>
      </c>
      <c r="AX181" s="13" t="s">
        <v>23</v>
      </c>
      <c r="AY181" s="211" t="s">
        <v>126</v>
      </c>
    </row>
    <row r="182" spans="1:65" s="2" customFormat="1" ht="16.5" customHeight="1">
      <c r="A182" s="35"/>
      <c r="B182" s="36"/>
      <c r="C182" s="223" t="s">
        <v>352</v>
      </c>
      <c r="D182" s="223" t="s">
        <v>265</v>
      </c>
      <c r="E182" s="224" t="s">
        <v>353</v>
      </c>
      <c r="F182" s="225" t="s">
        <v>354</v>
      </c>
      <c r="G182" s="226" t="s">
        <v>180</v>
      </c>
      <c r="H182" s="227">
        <v>5</v>
      </c>
      <c r="I182" s="228"/>
      <c r="J182" s="229">
        <f>ROUND(I182*H182,2)</f>
        <v>0</v>
      </c>
      <c r="K182" s="230"/>
      <c r="L182" s="231"/>
      <c r="M182" s="232" t="s">
        <v>22</v>
      </c>
      <c r="N182" s="233" t="s">
        <v>50</v>
      </c>
      <c r="O182" s="65"/>
      <c r="P182" s="185">
        <f>O182*H182</f>
        <v>0</v>
      </c>
      <c r="Q182" s="185">
        <v>0.17599999999999999</v>
      </c>
      <c r="R182" s="185">
        <f>Q182*H182</f>
        <v>0.87999999999999989</v>
      </c>
      <c r="S182" s="185">
        <v>0</v>
      </c>
      <c r="T182" s="18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287</v>
      </c>
      <c r="AT182" s="187" t="s">
        <v>265</v>
      </c>
      <c r="AU182" s="187" t="s">
        <v>89</v>
      </c>
      <c r="AY182" s="18" t="s">
        <v>126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23</v>
      </c>
      <c r="BK182" s="188">
        <f>ROUND(I182*H182,2)</f>
        <v>0</v>
      </c>
      <c r="BL182" s="18" t="s">
        <v>287</v>
      </c>
      <c r="BM182" s="187" t="s">
        <v>355</v>
      </c>
    </row>
    <row r="183" spans="1:65" s="13" customFormat="1" ht="11.25">
      <c r="B183" s="201"/>
      <c r="C183" s="202"/>
      <c r="D183" s="189" t="s">
        <v>184</v>
      </c>
      <c r="E183" s="203" t="s">
        <v>22</v>
      </c>
      <c r="F183" s="204" t="s">
        <v>125</v>
      </c>
      <c r="G183" s="202"/>
      <c r="H183" s="205">
        <v>5</v>
      </c>
      <c r="I183" s="206"/>
      <c r="J183" s="202"/>
      <c r="K183" s="202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184</v>
      </c>
      <c r="AU183" s="211" t="s">
        <v>89</v>
      </c>
      <c r="AV183" s="13" t="s">
        <v>89</v>
      </c>
      <c r="AW183" s="13" t="s">
        <v>38</v>
      </c>
      <c r="AX183" s="13" t="s">
        <v>23</v>
      </c>
      <c r="AY183" s="211" t="s">
        <v>126</v>
      </c>
    </row>
    <row r="184" spans="1:65" s="2" customFormat="1" ht="16.5" customHeight="1">
      <c r="A184" s="35"/>
      <c r="B184" s="36"/>
      <c r="C184" s="223" t="s">
        <v>356</v>
      </c>
      <c r="D184" s="223" t="s">
        <v>265</v>
      </c>
      <c r="E184" s="224" t="s">
        <v>357</v>
      </c>
      <c r="F184" s="225" t="s">
        <v>358</v>
      </c>
      <c r="G184" s="226" t="s">
        <v>180</v>
      </c>
      <c r="H184" s="227">
        <v>11.6</v>
      </c>
      <c r="I184" s="228"/>
      <c r="J184" s="229">
        <f>ROUND(I184*H184,2)</f>
        <v>0</v>
      </c>
      <c r="K184" s="230"/>
      <c r="L184" s="231"/>
      <c r="M184" s="232" t="s">
        <v>22</v>
      </c>
      <c r="N184" s="233" t="s">
        <v>50</v>
      </c>
      <c r="O184" s="65"/>
      <c r="P184" s="185">
        <f>O184*H184</f>
        <v>0</v>
      </c>
      <c r="Q184" s="185">
        <v>0.17499999999999999</v>
      </c>
      <c r="R184" s="185">
        <f>Q184*H184</f>
        <v>2.0299999999999998</v>
      </c>
      <c r="S184" s="185">
        <v>0</v>
      </c>
      <c r="T184" s="18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7" t="s">
        <v>160</v>
      </c>
      <c r="AT184" s="187" t="s">
        <v>265</v>
      </c>
      <c r="AU184" s="187" t="s">
        <v>89</v>
      </c>
      <c r="AY184" s="18" t="s">
        <v>126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8" t="s">
        <v>23</v>
      </c>
      <c r="BK184" s="188">
        <f>ROUND(I184*H184,2)</f>
        <v>0</v>
      </c>
      <c r="BL184" s="18" t="s">
        <v>143</v>
      </c>
      <c r="BM184" s="187" t="s">
        <v>359</v>
      </c>
    </row>
    <row r="185" spans="1:65" s="13" customFormat="1" ht="11.25">
      <c r="B185" s="201"/>
      <c r="C185" s="202"/>
      <c r="D185" s="189" t="s">
        <v>184</v>
      </c>
      <c r="E185" s="203" t="s">
        <v>22</v>
      </c>
      <c r="F185" s="204" t="s">
        <v>360</v>
      </c>
      <c r="G185" s="202"/>
      <c r="H185" s="205">
        <v>11.6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184</v>
      </c>
      <c r="AU185" s="211" t="s">
        <v>89</v>
      </c>
      <c r="AV185" s="13" t="s">
        <v>89</v>
      </c>
      <c r="AW185" s="13" t="s">
        <v>38</v>
      </c>
      <c r="AX185" s="13" t="s">
        <v>23</v>
      </c>
      <c r="AY185" s="211" t="s">
        <v>126</v>
      </c>
    </row>
    <row r="186" spans="1:65" s="2" customFormat="1" ht="16.5" customHeight="1">
      <c r="A186" s="35"/>
      <c r="B186" s="36"/>
      <c r="C186" s="223" t="s">
        <v>361</v>
      </c>
      <c r="D186" s="223" t="s">
        <v>265</v>
      </c>
      <c r="E186" s="224" t="s">
        <v>362</v>
      </c>
      <c r="F186" s="225" t="s">
        <v>363</v>
      </c>
      <c r="G186" s="226" t="s">
        <v>180</v>
      </c>
      <c r="H186" s="227">
        <v>12.36</v>
      </c>
      <c r="I186" s="228"/>
      <c r="J186" s="229">
        <f>ROUND(I186*H186,2)</f>
        <v>0</v>
      </c>
      <c r="K186" s="230"/>
      <c r="L186" s="231"/>
      <c r="M186" s="232" t="s">
        <v>22</v>
      </c>
      <c r="N186" s="233" t="s">
        <v>50</v>
      </c>
      <c r="O186" s="65"/>
      <c r="P186" s="185">
        <f>O186*H186</f>
        <v>0</v>
      </c>
      <c r="Q186" s="185">
        <v>0.13100000000000001</v>
      </c>
      <c r="R186" s="185">
        <f>Q186*H186</f>
        <v>1.6191599999999999</v>
      </c>
      <c r="S186" s="185">
        <v>0</v>
      </c>
      <c r="T186" s="18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7" t="s">
        <v>160</v>
      </c>
      <c r="AT186" s="187" t="s">
        <v>265</v>
      </c>
      <c r="AU186" s="187" t="s">
        <v>89</v>
      </c>
      <c r="AY186" s="18" t="s">
        <v>126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8" t="s">
        <v>23</v>
      </c>
      <c r="BK186" s="188">
        <f>ROUND(I186*H186,2)</f>
        <v>0</v>
      </c>
      <c r="BL186" s="18" t="s">
        <v>143</v>
      </c>
      <c r="BM186" s="187" t="s">
        <v>364</v>
      </c>
    </row>
    <row r="187" spans="1:65" s="13" customFormat="1" ht="11.25">
      <c r="B187" s="201"/>
      <c r="C187" s="202"/>
      <c r="D187" s="189" t="s">
        <v>184</v>
      </c>
      <c r="E187" s="203" t="s">
        <v>22</v>
      </c>
      <c r="F187" s="204" t="s">
        <v>365</v>
      </c>
      <c r="G187" s="202"/>
      <c r="H187" s="205">
        <v>12.36</v>
      </c>
      <c r="I187" s="206"/>
      <c r="J187" s="202"/>
      <c r="K187" s="202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184</v>
      </c>
      <c r="AU187" s="211" t="s">
        <v>89</v>
      </c>
      <c r="AV187" s="13" t="s">
        <v>89</v>
      </c>
      <c r="AW187" s="13" t="s">
        <v>38</v>
      </c>
      <c r="AX187" s="13" t="s">
        <v>23</v>
      </c>
      <c r="AY187" s="211" t="s">
        <v>126</v>
      </c>
    </row>
    <row r="188" spans="1:65" s="2" customFormat="1" ht="40.9" customHeight="1">
      <c r="A188" s="35"/>
      <c r="B188" s="36"/>
      <c r="C188" s="175" t="s">
        <v>366</v>
      </c>
      <c r="D188" s="175" t="s">
        <v>127</v>
      </c>
      <c r="E188" s="176" t="s">
        <v>367</v>
      </c>
      <c r="F188" s="177" t="s">
        <v>368</v>
      </c>
      <c r="G188" s="178" t="s">
        <v>180</v>
      </c>
      <c r="H188" s="179">
        <v>16.600000000000001</v>
      </c>
      <c r="I188" s="180"/>
      <c r="J188" s="181">
        <f>ROUND(I188*H188,2)</f>
        <v>0</v>
      </c>
      <c r="K188" s="182"/>
      <c r="L188" s="40"/>
      <c r="M188" s="183" t="s">
        <v>22</v>
      </c>
      <c r="N188" s="184" t="s">
        <v>50</v>
      </c>
      <c r="O188" s="65"/>
      <c r="P188" s="185">
        <f>O188*H188</f>
        <v>0</v>
      </c>
      <c r="Q188" s="185">
        <v>0.11162</v>
      </c>
      <c r="R188" s="185">
        <f>Q188*H188</f>
        <v>1.8528920000000002</v>
      </c>
      <c r="S188" s="185">
        <v>0</v>
      </c>
      <c r="T188" s="18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7" t="s">
        <v>143</v>
      </c>
      <c r="AT188" s="187" t="s">
        <v>127</v>
      </c>
      <c r="AU188" s="187" t="s">
        <v>89</v>
      </c>
      <c r="AY188" s="18" t="s">
        <v>126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8" t="s">
        <v>23</v>
      </c>
      <c r="BK188" s="188">
        <f>ROUND(I188*H188,2)</f>
        <v>0</v>
      </c>
      <c r="BL188" s="18" t="s">
        <v>143</v>
      </c>
      <c r="BM188" s="187" t="s">
        <v>369</v>
      </c>
    </row>
    <row r="189" spans="1:65" s="2" customFormat="1" ht="11.25">
      <c r="A189" s="35"/>
      <c r="B189" s="36"/>
      <c r="C189" s="37"/>
      <c r="D189" s="199" t="s">
        <v>182</v>
      </c>
      <c r="E189" s="37"/>
      <c r="F189" s="200" t="s">
        <v>370</v>
      </c>
      <c r="G189" s="37"/>
      <c r="H189" s="37"/>
      <c r="I189" s="191"/>
      <c r="J189" s="37"/>
      <c r="K189" s="37"/>
      <c r="L189" s="40"/>
      <c r="M189" s="192"/>
      <c r="N189" s="193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182</v>
      </c>
      <c r="AU189" s="18" t="s">
        <v>89</v>
      </c>
    </row>
    <row r="190" spans="1:65" s="13" customFormat="1" ht="11.25">
      <c r="B190" s="201"/>
      <c r="C190" s="202"/>
      <c r="D190" s="189" t="s">
        <v>184</v>
      </c>
      <c r="E190" s="203" t="s">
        <v>22</v>
      </c>
      <c r="F190" s="204" t="s">
        <v>371</v>
      </c>
      <c r="G190" s="202"/>
      <c r="H190" s="205">
        <v>16.600000000000001</v>
      </c>
      <c r="I190" s="206"/>
      <c r="J190" s="202"/>
      <c r="K190" s="202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184</v>
      </c>
      <c r="AU190" s="211" t="s">
        <v>89</v>
      </c>
      <c r="AV190" s="13" t="s">
        <v>89</v>
      </c>
      <c r="AW190" s="13" t="s">
        <v>38</v>
      </c>
      <c r="AX190" s="13" t="s">
        <v>23</v>
      </c>
      <c r="AY190" s="211" t="s">
        <v>126</v>
      </c>
    </row>
    <row r="191" spans="1:65" s="12" customFormat="1" ht="22.9" customHeight="1">
      <c r="B191" s="159"/>
      <c r="C191" s="160"/>
      <c r="D191" s="161" t="s">
        <v>78</v>
      </c>
      <c r="E191" s="173" t="s">
        <v>160</v>
      </c>
      <c r="F191" s="173" t="s">
        <v>372</v>
      </c>
      <c r="G191" s="160"/>
      <c r="H191" s="160"/>
      <c r="I191" s="163"/>
      <c r="J191" s="174">
        <f>BK191</f>
        <v>0</v>
      </c>
      <c r="K191" s="160"/>
      <c r="L191" s="165"/>
      <c r="M191" s="166"/>
      <c r="N191" s="167"/>
      <c r="O191" s="167"/>
      <c r="P191" s="168">
        <f>SUM(P192:P214)</f>
        <v>0</v>
      </c>
      <c r="Q191" s="167"/>
      <c r="R191" s="168">
        <f>SUM(R192:R214)</f>
        <v>3.7317900000000002</v>
      </c>
      <c r="S191" s="167"/>
      <c r="T191" s="169">
        <f>SUM(T192:T214)</f>
        <v>0</v>
      </c>
      <c r="AR191" s="170" t="s">
        <v>23</v>
      </c>
      <c r="AT191" s="171" t="s">
        <v>78</v>
      </c>
      <c r="AU191" s="171" t="s">
        <v>23</v>
      </c>
      <c r="AY191" s="170" t="s">
        <v>126</v>
      </c>
      <c r="BK191" s="172">
        <f>SUM(BK192:BK214)</f>
        <v>0</v>
      </c>
    </row>
    <row r="192" spans="1:65" s="2" customFormat="1" ht="26.45" customHeight="1">
      <c r="A192" s="35"/>
      <c r="B192" s="36"/>
      <c r="C192" s="175" t="s">
        <v>373</v>
      </c>
      <c r="D192" s="175" t="s">
        <v>127</v>
      </c>
      <c r="E192" s="176" t="s">
        <v>374</v>
      </c>
      <c r="F192" s="177" t="s">
        <v>375</v>
      </c>
      <c r="G192" s="178" t="s">
        <v>205</v>
      </c>
      <c r="H192" s="179">
        <v>2</v>
      </c>
      <c r="I192" s="180"/>
      <c r="J192" s="181">
        <f>ROUND(I192*H192,2)</f>
        <v>0</v>
      </c>
      <c r="K192" s="182"/>
      <c r="L192" s="40"/>
      <c r="M192" s="183" t="s">
        <v>22</v>
      </c>
      <c r="N192" s="184" t="s">
        <v>50</v>
      </c>
      <c r="O192" s="65"/>
      <c r="P192" s="185">
        <f>O192*H192</f>
        <v>0</v>
      </c>
      <c r="Q192" s="185">
        <v>1.0000000000000001E-5</v>
      </c>
      <c r="R192" s="185">
        <f>Q192*H192</f>
        <v>2.0000000000000002E-5</v>
      </c>
      <c r="S192" s="185">
        <v>0</v>
      </c>
      <c r="T192" s="18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7" t="s">
        <v>143</v>
      </c>
      <c r="AT192" s="187" t="s">
        <v>127</v>
      </c>
      <c r="AU192" s="187" t="s">
        <v>89</v>
      </c>
      <c r="AY192" s="18" t="s">
        <v>126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8" t="s">
        <v>23</v>
      </c>
      <c r="BK192" s="188">
        <f>ROUND(I192*H192,2)</f>
        <v>0</v>
      </c>
      <c r="BL192" s="18" t="s">
        <v>143</v>
      </c>
      <c r="BM192" s="187" t="s">
        <v>376</v>
      </c>
    </row>
    <row r="193" spans="1:65" s="2" customFormat="1" ht="11.25">
      <c r="A193" s="35"/>
      <c r="B193" s="36"/>
      <c r="C193" s="37"/>
      <c r="D193" s="199" t="s">
        <v>182</v>
      </c>
      <c r="E193" s="37"/>
      <c r="F193" s="200" t="s">
        <v>377</v>
      </c>
      <c r="G193" s="37"/>
      <c r="H193" s="37"/>
      <c r="I193" s="191"/>
      <c r="J193" s="37"/>
      <c r="K193" s="37"/>
      <c r="L193" s="40"/>
      <c r="M193" s="192"/>
      <c r="N193" s="193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182</v>
      </c>
      <c r="AU193" s="18" t="s">
        <v>89</v>
      </c>
    </row>
    <row r="194" spans="1:65" s="13" customFormat="1" ht="11.25">
      <c r="B194" s="201"/>
      <c r="C194" s="202"/>
      <c r="D194" s="189" t="s">
        <v>184</v>
      </c>
      <c r="E194" s="203" t="s">
        <v>22</v>
      </c>
      <c r="F194" s="204" t="s">
        <v>89</v>
      </c>
      <c r="G194" s="202"/>
      <c r="H194" s="205">
        <v>2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184</v>
      </c>
      <c r="AU194" s="211" t="s">
        <v>89</v>
      </c>
      <c r="AV194" s="13" t="s">
        <v>89</v>
      </c>
      <c r="AW194" s="13" t="s">
        <v>38</v>
      </c>
      <c r="AX194" s="13" t="s">
        <v>23</v>
      </c>
      <c r="AY194" s="211" t="s">
        <v>126</v>
      </c>
    </row>
    <row r="195" spans="1:65" s="2" customFormat="1" ht="16.5" customHeight="1">
      <c r="A195" s="35"/>
      <c r="B195" s="36"/>
      <c r="C195" s="223" t="s">
        <v>378</v>
      </c>
      <c r="D195" s="223" t="s">
        <v>265</v>
      </c>
      <c r="E195" s="224" t="s">
        <v>379</v>
      </c>
      <c r="F195" s="225" t="s">
        <v>380</v>
      </c>
      <c r="G195" s="226" t="s">
        <v>205</v>
      </c>
      <c r="H195" s="227">
        <v>2</v>
      </c>
      <c r="I195" s="228"/>
      <c r="J195" s="229">
        <f>ROUND(I195*H195,2)</f>
        <v>0</v>
      </c>
      <c r="K195" s="230"/>
      <c r="L195" s="231"/>
      <c r="M195" s="232" t="s">
        <v>22</v>
      </c>
      <c r="N195" s="233" t="s">
        <v>50</v>
      </c>
      <c r="O195" s="65"/>
      <c r="P195" s="185">
        <f>O195*H195</f>
        <v>0</v>
      </c>
      <c r="Q195" s="185">
        <v>2.81E-3</v>
      </c>
      <c r="R195" s="185">
        <f>Q195*H195</f>
        <v>5.62E-3</v>
      </c>
      <c r="S195" s="185">
        <v>0</v>
      </c>
      <c r="T195" s="18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7" t="s">
        <v>287</v>
      </c>
      <c r="AT195" s="187" t="s">
        <v>265</v>
      </c>
      <c r="AU195" s="187" t="s">
        <v>89</v>
      </c>
      <c r="AY195" s="18" t="s">
        <v>126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8" t="s">
        <v>23</v>
      </c>
      <c r="BK195" s="188">
        <f>ROUND(I195*H195,2)</f>
        <v>0</v>
      </c>
      <c r="BL195" s="18" t="s">
        <v>287</v>
      </c>
      <c r="BM195" s="187" t="s">
        <v>381</v>
      </c>
    </row>
    <row r="196" spans="1:65" s="13" customFormat="1" ht="11.25">
      <c r="B196" s="201"/>
      <c r="C196" s="202"/>
      <c r="D196" s="189" t="s">
        <v>184</v>
      </c>
      <c r="E196" s="203" t="s">
        <v>22</v>
      </c>
      <c r="F196" s="204" t="s">
        <v>89</v>
      </c>
      <c r="G196" s="202"/>
      <c r="H196" s="205">
        <v>2</v>
      </c>
      <c r="I196" s="206"/>
      <c r="J196" s="202"/>
      <c r="K196" s="202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184</v>
      </c>
      <c r="AU196" s="211" t="s">
        <v>89</v>
      </c>
      <c r="AV196" s="13" t="s">
        <v>89</v>
      </c>
      <c r="AW196" s="13" t="s">
        <v>38</v>
      </c>
      <c r="AX196" s="13" t="s">
        <v>23</v>
      </c>
      <c r="AY196" s="211" t="s">
        <v>126</v>
      </c>
    </row>
    <row r="197" spans="1:65" s="2" customFormat="1" ht="26.45" customHeight="1">
      <c r="A197" s="35"/>
      <c r="B197" s="36"/>
      <c r="C197" s="175" t="s">
        <v>382</v>
      </c>
      <c r="D197" s="175" t="s">
        <v>127</v>
      </c>
      <c r="E197" s="176" t="s">
        <v>383</v>
      </c>
      <c r="F197" s="177" t="s">
        <v>384</v>
      </c>
      <c r="G197" s="178" t="s">
        <v>385</v>
      </c>
      <c r="H197" s="179">
        <v>3</v>
      </c>
      <c r="I197" s="180"/>
      <c r="J197" s="181">
        <f>ROUND(I197*H197,2)</f>
        <v>0</v>
      </c>
      <c r="K197" s="182"/>
      <c r="L197" s="40"/>
      <c r="M197" s="183" t="s">
        <v>22</v>
      </c>
      <c r="N197" s="184" t="s">
        <v>50</v>
      </c>
      <c r="O197" s="65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7" t="s">
        <v>143</v>
      </c>
      <c r="AT197" s="187" t="s">
        <v>127</v>
      </c>
      <c r="AU197" s="187" t="s">
        <v>89</v>
      </c>
      <c r="AY197" s="18" t="s">
        <v>126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23</v>
      </c>
      <c r="BK197" s="188">
        <f>ROUND(I197*H197,2)</f>
        <v>0</v>
      </c>
      <c r="BL197" s="18" t="s">
        <v>143</v>
      </c>
      <c r="BM197" s="187" t="s">
        <v>386</v>
      </c>
    </row>
    <row r="198" spans="1:65" s="2" customFormat="1" ht="11.25">
      <c r="A198" s="35"/>
      <c r="B198" s="36"/>
      <c r="C198" s="37"/>
      <c r="D198" s="199" t="s">
        <v>182</v>
      </c>
      <c r="E198" s="37"/>
      <c r="F198" s="200" t="s">
        <v>387</v>
      </c>
      <c r="G198" s="37"/>
      <c r="H198" s="37"/>
      <c r="I198" s="191"/>
      <c r="J198" s="37"/>
      <c r="K198" s="37"/>
      <c r="L198" s="40"/>
      <c r="M198" s="192"/>
      <c r="N198" s="193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182</v>
      </c>
      <c r="AU198" s="18" t="s">
        <v>89</v>
      </c>
    </row>
    <row r="199" spans="1:65" s="13" customFormat="1" ht="11.25">
      <c r="B199" s="201"/>
      <c r="C199" s="202"/>
      <c r="D199" s="189" t="s">
        <v>184</v>
      </c>
      <c r="E199" s="203" t="s">
        <v>22</v>
      </c>
      <c r="F199" s="204" t="s">
        <v>138</v>
      </c>
      <c r="G199" s="202"/>
      <c r="H199" s="205">
        <v>3</v>
      </c>
      <c r="I199" s="206"/>
      <c r="J199" s="202"/>
      <c r="K199" s="202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184</v>
      </c>
      <c r="AU199" s="211" t="s">
        <v>89</v>
      </c>
      <c r="AV199" s="13" t="s">
        <v>89</v>
      </c>
      <c r="AW199" s="13" t="s">
        <v>38</v>
      </c>
      <c r="AX199" s="13" t="s">
        <v>23</v>
      </c>
      <c r="AY199" s="211" t="s">
        <v>126</v>
      </c>
    </row>
    <row r="200" spans="1:65" s="2" customFormat="1" ht="16.5" customHeight="1">
      <c r="A200" s="35"/>
      <c r="B200" s="36"/>
      <c r="C200" s="223" t="s">
        <v>388</v>
      </c>
      <c r="D200" s="223" t="s">
        <v>265</v>
      </c>
      <c r="E200" s="224" t="s">
        <v>389</v>
      </c>
      <c r="F200" s="225" t="s">
        <v>390</v>
      </c>
      <c r="G200" s="226" t="s">
        <v>385</v>
      </c>
      <c r="H200" s="227">
        <v>2</v>
      </c>
      <c r="I200" s="228"/>
      <c r="J200" s="229">
        <f>ROUND(I200*H200,2)</f>
        <v>0</v>
      </c>
      <c r="K200" s="230"/>
      <c r="L200" s="231"/>
      <c r="M200" s="232" t="s">
        <v>22</v>
      </c>
      <c r="N200" s="233" t="s">
        <v>50</v>
      </c>
      <c r="O200" s="65"/>
      <c r="P200" s="185">
        <f>O200*H200</f>
        <v>0</v>
      </c>
      <c r="Q200" s="185">
        <v>5.4000000000000001E-4</v>
      </c>
      <c r="R200" s="185">
        <f>Q200*H200</f>
        <v>1.08E-3</v>
      </c>
      <c r="S200" s="185">
        <v>0</v>
      </c>
      <c r="T200" s="18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7" t="s">
        <v>160</v>
      </c>
      <c r="AT200" s="187" t="s">
        <v>265</v>
      </c>
      <c r="AU200" s="187" t="s">
        <v>89</v>
      </c>
      <c r="AY200" s="18" t="s">
        <v>126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8" t="s">
        <v>23</v>
      </c>
      <c r="BK200" s="188">
        <f>ROUND(I200*H200,2)</f>
        <v>0</v>
      </c>
      <c r="BL200" s="18" t="s">
        <v>143</v>
      </c>
      <c r="BM200" s="187" t="s">
        <v>391</v>
      </c>
    </row>
    <row r="201" spans="1:65" s="13" customFormat="1" ht="11.25">
      <c r="B201" s="201"/>
      <c r="C201" s="202"/>
      <c r="D201" s="189" t="s">
        <v>184</v>
      </c>
      <c r="E201" s="203" t="s">
        <v>22</v>
      </c>
      <c r="F201" s="204" t="s">
        <v>89</v>
      </c>
      <c r="G201" s="202"/>
      <c r="H201" s="205">
        <v>2</v>
      </c>
      <c r="I201" s="206"/>
      <c r="J201" s="202"/>
      <c r="K201" s="202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184</v>
      </c>
      <c r="AU201" s="211" t="s">
        <v>89</v>
      </c>
      <c r="AV201" s="13" t="s">
        <v>89</v>
      </c>
      <c r="AW201" s="13" t="s">
        <v>38</v>
      </c>
      <c r="AX201" s="13" t="s">
        <v>23</v>
      </c>
      <c r="AY201" s="211" t="s">
        <v>126</v>
      </c>
    </row>
    <row r="202" spans="1:65" s="2" customFormat="1" ht="16.5" customHeight="1">
      <c r="A202" s="35"/>
      <c r="B202" s="36"/>
      <c r="C202" s="223" t="s">
        <v>392</v>
      </c>
      <c r="D202" s="223" t="s">
        <v>265</v>
      </c>
      <c r="E202" s="224" t="s">
        <v>393</v>
      </c>
      <c r="F202" s="225" t="s">
        <v>394</v>
      </c>
      <c r="G202" s="226" t="s">
        <v>385</v>
      </c>
      <c r="H202" s="227">
        <v>1</v>
      </c>
      <c r="I202" s="228"/>
      <c r="J202" s="229">
        <f>ROUND(I202*H202,2)</f>
        <v>0</v>
      </c>
      <c r="K202" s="230"/>
      <c r="L202" s="231"/>
      <c r="M202" s="232" t="s">
        <v>22</v>
      </c>
      <c r="N202" s="233" t="s">
        <v>50</v>
      </c>
      <c r="O202" s="65"/>
      <c r="P202" s="185">
        <f>O202*H202</f>
        <v>0</v>
      </c>
      <c r="Q202" s="185">
        <v>6.4999999999999997E-4</v>
      </c>
      <c r="R202" s="185">
        <f>Q202*H202</f>
        <v>6.4999999999999997E-4</v>
      </c>
      <c r="S202" s="185">
        <v>0</v>
      </c>
      <c r="T202" s="18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7" t="s">
        <v>160</v>
      </c>
      <c r="AT202" s="187" t="s">
        <v>265</v>
      </c>
      <c r="AU202" s="187" t="s">
        <v>89</v>
      </c>
      <c r="AY202" s="18" t="s">
        <v>126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8" t="s">
        <v>23</v>
      </c>
      <c r="BK202" s="188">
        <f>ROUND(I202*H202,2)</f>
        <v>0</v>
      </c>
      <c r="BL202" s="18" t="s">
        <v>143</v>
      </c>
      <c r="BM202" s="187" t="s">
        <v>395</v>
      </c>
    </row>
    <row r="203" spans="1:65" s="13" customFormat="1" ht="11.25">
      <c r="B203" s="201"/>
      <c r="C203" s="202"/>
      <c r="D203" s="189" t="s">
        <v>184</v>
      </c>
      <c r="E203" s="203" t="s">
        <v>22</v>
      </c>
      <c r="F203" s="204" t="s">
        <v>23</v>
      </c>
      <c r="G203" s="202"/>
      <c r="H203" s="205">
        <v>1</v>
      </c>
      <c r="I203" s="206"/>
      <c r="J203" s="202"/>
      <c r="K203" s="202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184</v>
      </c>
      <c r="AU203" s="211" t="s">
        <v>89</v>
      </c>
      <c r="AV203" s="13" t="s">
        <v>89</v>
      </c>
      <c r="AW203" s="13" t="s">
        <v>38</v>
      </c>
      <c r="AX203" s="13" t="s">
        <v>23</v>
      </c>
      <c r="AY203" s="211" t="s">
        <v>126</v>
      </c>
    </row>
    <row r="204" spans="1:65" s="2" customFormat="1" ht="26.45" customHeight="1">
      <c r="A204" s="35"/>
      <c r="B204" s="36"/>
      <c r="C204" s="175" t="s">
        <v>396</v>
      </c>
      <c r="D204" s="175" t="s">
        <v>127</v>
      </c>
      <c r="E204" s="176" t="s">
        <v>397</v>
      </c>
      <c r="F204" s="177" t="s">
        <v>398</v>
      </c>
      <c r="G204" s="178" t="s">
        <v>385</v>
      </c>
      <c r="H204" s="179">
        <v>1</v>
      </c>
      <c r="I204" s="180"/>
      <c r="J204" s="181">
        <f>ROUND(I204*H204,2)</f>
        <v>0</v>
      </c>
      <c r="K204" s="182"/>
      <c r="L204" s="40"/>
      <c r="M204" s="183" t="s">
        <v>22</v>
      </c>
      <c r="N204" s="184" t="s">
        <v>50</v>
      </c>
      <c r="O204" s="65"/>
      <c r="P204" s="185">
        <f>O204*H204</f>
        <v>0</v>
      </c>
      <c r="Q204" s="185">
        <v>0.34089999999999998</v>
      </c>
      <c r="R204" s="185">
        <f>Q204*H204</f>
        <v>0.34089999999999998</v>
      </c>
      <c r="S204" s="185">
        <v>0</v>
      </c>
      <c r="T204" s="18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143</v>
      </c>
      <c r="AT204" s="187" t="s">
        <v>127</v>
      </c>
      <c r="AU204" s="187" t="s">
        <v>89</v>
      </c>
      <c r="AY204" s="18" t="s">
        <v>126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23</v>
      </c>
      <c r="BK204" s="188">
        <f>ROUND(I204*H204,2)</f>
        <v>0</v>
      </c>
      <c r="BL204" s="18" t="s">
        <v>143</v>
      </c>
      <c r="BM204" s="187" t="s">
        <v>399</v>
      </c>
    </row>
    <row r="205" spans="1:65" s="2" customFormat="1" ht="19.5">
      <c r="A205" s="35"/>
      <c r="B205" s="36"/>
      <c r="C205" s="37"/>
      <c r="D205" s="189" t="s">
        <v>133</v>
      </c>
      <c r="E205" s="37"/>
      <c r="F205" s="190" t="s">
        <v>400</v>
      </c>
      <c r="G205" s="37"/>
      <c r="H205" s="37"/>
      <c r="I205" s="191"/>
      <c r="J205" s="37"/>
      <c r="K205" s="37"/>
      <c r="L205" s="40"/>
      <c r="M205" s="192"/>
      <c r="N205" s="193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133</v>
      </c>
      <c r="AU205" s="18" t="s">
        <v>89</v>
      </c>
    </row>
    <row r="206" spans="1:65" s="13" customFormat="1" ht="11.25">
      <c r="B206" s="201"/>
      <c r="C206" s="202"/>
      <c r="D206" s="189" t="s">
        <v>184</v>
      </c>
      <c r="E206" s="203" t="s">
        <v>22</v>
      </c>
      <c r="F206" s="204" t="s">
        <v>23</v>
      </c>
      <c r="G206" s="202"/>
      <c r="H206" s="205">
        <v>1</v>
      </c>
      <c r="I206" s="206"/>
      <c r="J206" s="202"/>
      <c r="K206" s="202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184</v>
      </c>
      <c r="AU206" s="211" t="s">
        <v>89</v>
      </c>
      <c r="AV206" s="13" t="s">
        <v>89</v>
      </c>
      <c r="AW206" s="13" t="s">
        <v>38</v>
      </c>
      <c r="AX206" s="13" t="s">
        <v>79</v>
      </c>
      <c r="AY206" s="211" t="s">
        <v>126</v>
      </c>
    </row>
    <row r="207" spans="1:65" s="2" customFormat="1" ht="16.5" customHeight="1">
      <c r="A207" s="35"/>
      <c r="B207" s="36"/>
      <c r="C207" s="175" t="s">
        <v>401</v>
      </c>
      <c r="D207" s="175" t="s">
        <v>127</v>
      </c>
      <c r="E207" s="176" t="s">
        <v>402</v>
      </c>
      <c r="F207" s="177" t="s">
        <v>403</v>
      </c>
      <c r="G207" s="178" t="s">
        <v>385</v>
      </c>
      <c r="H207" s="179">
        <v>1</v>
      </c>
      <c r="I207" s="180"/>
      <c r="J207" s="181">
        <f>ROUND(I207*H207,2)</f>
        <v>0</v>
      </c>
      <c r="K207" s="182"/>
      <c r="L207" s="40"/>
      <c r="M207" s="183" t="s">
        <v>22</v>
      </c>
      <c r="N207" s="184" t="s">
        <v>50</v>
      </c>
      <c r="O207" s="65"/>
      <c r="P207" s="185">
        <f>O207*H207</f>
        <v>0</v>
      </c>
      <c r="Q207" s="185">
        <v>0.42368</v>
      </c>
      <c r="R207" s="185">
        <f>Q207*H207</f>
        <v>0.42368</v>
      </c>
      <c r="S207" s="185">
        <v>0</v>
      </c>
      <c r="T207" s="18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7" t="s">
        <v>143</v>
      </c>
      <c r="AT207" s="187" t="s">
        <v>127</v>
      </c>
      <c r="AU207" s="187" t="s">
        <v>89</v>
      </c>
      <c r="AY207" s="18" t="s">
        <v>126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8" t="s">
        <v>23</v>
      </c>
      <c r="BK207" s="188">
        <f>ROUND(I207*H207,2)</f>
        <v>0</v>
      </c>
      <c r="BL207" s="18" t="s">
        <v>143</v>
      </c>
      <c r="BM207" s="187" t="s">
        <v>404</v>
      </c>
    </row>
    <row r="208" spans="1:65" s="13" customFormat="1" ht="11.25">
      <c r="B208" s="201"/>
      <c r="C208" s="202"/>
      <c r="D208" s="189" t="s">
        <v>184</v>
      </c>
      <c r="E208" s="203" t="s">
        <v>22</v>
      </c>
      <c r="F208" s="204" t="s">
        <v>23</v>
      </c>
      <c r="G208" s="202"/>
      <c r="H208" s="205">
        <v>1</v>
      </c>
      <c r="I208" s="206"/>
      <c r="J208" s="202"/>
      <c r="K208" s="202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184</v>
      </c>
      <c r="AU208" s="211" t="s">
        <v>89</v>
      </c>
      <c r="AV208" s="13" t="s">
        <v>89</v>
      </c>
      <c r="AW208" s="13" t="s">
        <v>38</v>
      </c>
      <c r="AX208" s="13" t="s">
        <v>23</v>
      </c>
      <c r="AY208" s="211" t="s">
        <v>126</v>
      </c>
    </row>
    <row r="209" spans="1:65" s="2" customFormat="1" ht="26.45" customHeight="1">
      <c r="A209" s="35"/>
      <c r="B209" s="36"/>
      <c r="C209" s="175" t="s">
        <v>405</v>
      </c>
      <c r="D209" s="175" t="s">
        <v>127</v>
      </c>
      <c r="E209" s="176" t="s">
        <v>406</v>
      </c>
      <c r="F209" s="177" t="s">
        <v>407</v>
      </c>
      <c r="G209" s="178" t="s">
        <v>385</v>
      </c>
      <c r="H209" s="179">
        <v>2</v>
      </c>
      <c r="I209" s="180"/>
      <c r="J209" s="181">
        <f>ROUND(I209*H209,2)</f>
        <v>0</v>
      </c>
      <c r="K209" s="182"/>
      <c r="L209" s="40"/>
      <c r="M209" s="183" t="s">
        <v>22</v>
      </c>
      <c r="N209" s="184" t="s">
        <v>50</v>
      </c>
      <c r="O209" s="65"/>
      <c r="P209" s="185">
        <f>O209*H209</f>
        <v>0</v>
      </c>
      <c r="Q209" s="185">
        <v>0.31108000000000002</v>
      </c>
      <c r="R209" s="185">
        <f>Q209*H209</f>
        <v>0.62216000000000005</v>
      </c>
      <c r="S209" s="185">
        <v>0</v>
      </c>
      <c r="T209" s="18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7" t="s">
        <v>143</v>
      </c>
      <c r="AT209" s="187" t="s">
        <v>127</v>
      </c>
      <c r="AU209" s="187" t="s">
        <v>89</v>
      </c>
      <c r="AY209" s="18" t="s">
        <v>126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8" t="s">
        <v>23</v>
      </c>
      <c r="BK209" s="188">
        <f>ROUND(I209*H209,2)</f>
        <v>0</v>
      </c>
      <c r="BL209" s="18" t="s">
        <v>143</v>
      </c>
      <c r="BM209" s="187" t="s">
        <v>408</v>
      </c>
    </row>
    <row r="210" spans="1:65" s="13" customFormat="1" ht="11.25">
      <c r="B210" s="201"/>
      <c r="C210" s="202"/>
      <c r="D210" s="189" t="s">
        <v>184</v>
      </c>
      <c r="E210" s="203" t="s">
        <v>22</v>
      </c>
      <c r="F210" s="204" t="s">
        <v>89</v>
      </c>
      <c r="G210" s="202"/>
      <c r="H210" s="205">
        <v>2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184</v>
      </c>
      <c r="AU210" s="211" t="s">
        <v>89</v>
      </c>
      <c r="AV210" s="13" t="s">
        <v>89</v>
      </c>
      <c r="AW210" s="13" t="s">
        <v>38</v>
      </c>
      <c r="AX210" s="13" t="s">
        <v>23</v>
      </c>
      <c r="AY210" s="211" t="s">
        <v>126</v>
      </c>
    </row>
    <row r="211" spans="1:65" s="2" customFormat="1" ht="16.5" customHeight="1">
      <c r="A211" s="35"/>
      <c r="B211" s="36"/>
      <c r="C211" s="175" t="s">
        <v>409</v>
      </c>
      <c r="D211" s="175" t="s">
        <v>127</v>
      </c>
      <c r="E211" s="176" t="s">
        <v>410</v>
      </c>
      <c r="F211" s="177" t="s">
        <v>411</v>
      </c>
      <c r="G211" s="178" t="s">
        <v>205</v>
      </c>
      <c r="H211" s="179">
        <v>8</v>
      </c>
      <c r="I211" s="180"/>
      <c r="J211" s="181">
        <f>ROUND(I211*H211,2)</f>
        <v>0</v>
      </c>
      <c r="K211" s="182"/>
      <c r="L211" s="40"/>
      <c r="M211" s="183" t="s">
        <v>22</v>
      </c>
      <c r="N211" s="184" t="s">
        <v>50</v>
      </c>
      <c r="O211" s="65"/>
      <c r="P211" s="185">
        <f>O211*H211</f>
        <v>0</v>
      </c>
      <c r="Q211" s="185">
        <v>0.29221000000000003</v>
      </c>
      <c r="R211" s="185">
        <f>Q211*H211</f>
        <v>2.3376800000000002</v>
      </c>
      <c r="S211" s="185">
        <v>0</v>
      </c>
      <c r="T211" s="18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7" t="s">
        <v>143</v>
      </c>
      <c r="AT211" s="187" t="s">
        <v>127</v>
      </c>
      <c r="AU211" s="187" t="s">
        <v>89</v>
      </c>
      <c r="AY211" s="18" t="s">
        <v>126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8" t="s">
        <v>23</v>
      </c>
      <c r="BK211" s="188">
        <f>ROUND(I211*H211,2)</f>
        <v>0</v>
      </c>
      <c r="BL211" s="18" t="s">
        <v>143</v>
      </c>
      <c r="BM211" s="187" t="s">
        <v>412</v>
      </c>
    </row>
    <row r="212" spans="1:65" s="2" customFormat="1" ht="11.25">
      <c r="A212" s="35"/>
      <c r="B212" s="36"/>
      <c r="C212" s="37"/>
      <c r="D212" s="199" t="s">
        <v>182</v>
      </c>
      <c r="E212" s="37"/>
      <c r="F212" s="200" t="s">
        <v>413</v>
      </c>
      <c r="G212" s="37"/>
      <c r="H212" s="37"/>
      <c r="I212" s="191"/>
      <c r="J212" s="37"/>
      <c r="K212" s="37"/>
      <c r="L212" s="40"/>
      <c r="M212" s="192"/>
      <c r="N212" s="193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182</v>
      </c>
      <c r="AU212" s="18" t="s">
        <v>89</v>
      </c>
    </row>
    <row r="213" spans="1:65" s="2" customFormat="1" ht="19.5">
      <c r="A213" s="35"/>
      <c r="B213" s="36"/>
      <c r="C213" s="37"/>
      <c r="D213" s="189" t="s">
        <v>133</v>
      </c>
      <c r="E213" s="37"/>
      <c r="F213" s="190" t="s">
        <v>414</v>
      </c>
      <c r="G213" s="37"/>
      <c r="H213" s="37"/>
      <c r="I213" s="191"/>
      <c r="J213" s="37"/>
      <c r="K213" s="37"/>
      <c r="L213" s="40"/>
      <c r="M213" s="192"/>
      <c r="N213" s="193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133</v>
      </c>
      <c r="AU213" s="18" t="s">
        <v>89</v>
      </c>
    </row>
    <row r="214" spans="1:65" s="13" customFormat="1" ht="11.25">
      <c r="B214" s="201"/>
      <c r="C214" s="202"/>
      <c r="D214" s="189" t="s">
        <v>184</v>
      </c>
      <c r="E214" s="203" t="s">
        <v>22</v>
      </c>
      <c r="F214" s="204" t="s">
        <v>160</v>
      </c>
      <c r="G214" s="202"/>
      <c r="H214" s="205">
        <v>8</v>
      </c>
      <c r="I214" s="206"/>
      <c r="J214" s="202"/>
      <c r="K214" s="202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184</v>
      </c>
      <c r="AU214" s="211" t="s">
        <v>89</v>
      </c>
      <c r="AV214" s="13" t="s">
        <v>89</v>
      </c>
      <c r="AW214" s="13" t="s">
        <v>38</v>
      </c>
      <c r="AX214" s="13" t="s">
        <v>23</v>
      </c>
      <c r="AY214" s="211" t="s">
        <v>126</v>
      </c>
    </row>
    <row r="215" spans="1:65" s="12" customFormat="1" ht="22.9" customHeight="1">
      <c r="B215" s="159"/>
      <c r="C215" s="160"/>
      <c r="D215" s="161" t="s">
        <v>78</v>
      </c>
      <c r="E215" s="173" t="s">
        <v>220</v>
      </c>
      <c r="F215" s="173" t="s">
        <v>415</v>
      </c>
      <c r="G215" s="160"/>
      <c r="H215" s="160"/>
      <c r="I215" s="163"/>
      <c r="J215" s="174">
        <f>BK215</f>
        <v>0</v>
      </c>
      <c r="K215" s="160"/>
      <c r="L215" s="165"/>
      <c r="M215" s="166"/>
      <c r="N215" s="167"/>
      <c r="O215" s="167"/>
      <c r="P215" s="168">
        <f>P216+SUM(P217:P276)</f>
        <v>0</v>
      </c>
      <c r="Q215" s="167"/>
      <c r="R215" s="168">
        <f>R216+SUM(R217:R276)</f>
        <v>42.684786000000003</v>
      </c>
      <c r="S215" s="167"/>
      <c r="T215" s="169">
        <f>T216+SUM(T217:T276)</f>
        <v>3.0640000000000001</v>
      </c>
      <c r="AR215" s="170" t="s">
        <v>23</v>
      </c>
      <c r="AT215" s="171" t="s">
        <v>78</v>
      </c>
      <c r="AU215" s="171" t="s">
        <v>23</v>
      </c>
      <c r="AY215" s="170" t="s">
        <v>126</v>
      </c>
      <c r="BK215" s="172">
        <f>BK216+SUM(BK217:BK276)</f>
        <v>0</v>
      </c>
    </row>
    <row r="216" spans="1:65" s="2" customFormat="1" ht="16.5" customHeight="1">
      <c r="A216" s="35"/>
      <c r="B216" s="36"/>
      <c r="C216" s="175" t="s">
        <v>416</v>
      </c>
      <c r="D216" s="175" t="s">
        <v>127</v>
      </c>
      <c r="E216" s="176" t="s">
        <v>417</v>
      </c>
      <c r="F216" s="177" t="s">
        <v>418</v>
      </c>
      <c r="G216" s="178" t="s">
        <v>385</v>
      </c>
      <c r="H216" s="179">
        <v>8</v>
      </c>
      <c r="I216" s="180"/>
      <c r="J216" s="181">
        <f>ROUND(I216*H216,2)</f>
        <v>0</v>
      </c>
      <c r="K216" s="182"/>
      <c r="L216" s="40"/>
      <c r="M216" s="183" t="s">
        <v>22</v>
      </c>
      <c r="N216" s="184" t="s">
        <v>50</v>
      </c>
      <c r="O216" s="65"/>
      <c r="P216" s="185">
        <f>O216*H216</f>
        <v>0</v>
      </c>
      <c r="Q216" s="185">
        <v>6.9999999999999999E-4</v>
      </c>
      <c r="R216" s="185">
        <f>Q216*H216</f>
        <v>5.5999999999999999E-3</v>
      </c>
      <c r="S216" s="185">
        <v>0</v>
      </c>
      <c r="T216" s="18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7" t="s">
        <v>143</v>
      </c>
      <c r="AT216" s="187" t="s">
        <v>127</v>
      </c>
      <c r="AU216" s="187" t="s">
        <v>89</v>
      </c>
      <c r="AY216" s="18" t="s">
        <v>126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8" t="s">
        <v>23</v>
      </c>
      <c r="BK216" s="188">
        <f>ROUND(I216*H216,2)</f>
        <v>0</v>
      </c>
      <c r="BL216" s="18" t="s">
        <v>143</v>
      </c>
      <c r="BM216" s="187" t="s">
        <v>419</v>
      </c>
    </row>
    <row r="217" spans="1:65" s="2" customFormat="1" ht="11.25">
      <c r="A217" s="35"/>
      <c r="B217" s="36"/>
      <c r="C217" s="37"/>
      <c r="D217" s="199" t="s">
        <v>182</v>
      </c>
      <c r="E217" s="37"/>
      <c r="F217" s="200" t="s">
        <v>420</v>
      </c>
      <c r="G217" s="37"/>
      <c r="H217" s="37"/>
      <c r="I217" s="191"/>
      <c r="J217" s="37"/>
      <c r="K217" s="37"/>
      <c r="L217" s="40"/>
      <c r="M217" s="192"/>
      <c r="N217" s="193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182</v>
      </c>
      <c r="AU217" s="18" t="s">
        <v>89</v>
      </c>
    </row>
    <row r="218" spans="1:65" s="13" customFormat="1" ht="11.25">
      <c r="B218" s="201"/>
      <c r="C218" s="202"/>
      <c r="D218" s="189" t="s">
        <v>184</v>
      </c>
      <c r="E218" s="203" t="s">
        <v>22</v>
      </c>
      <c r="F218" s="204" t="s">
        <v>160</v>
      </c>
      <c r="G218" s="202"/>
      <c r="H218" s="205">
        <v>8</v>
      </c>
      <c r="I218" s="206"/>
      <c r="J218" s="202"/>
      <c r="K218" s="202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184</v>
      </c>
      <c r="AU218" s="211" t="s">
        <v>89</v>
      </c>
      <c r="AV218" s="13" t="s">
        <v>89</v>
      </c>
      <c r="AW218" s="13" t="s">
        <v>38</v>
      </c>
      <c r="AX218" s="13" t="s">
        <v>23</v>
      </c>
      <c r="AY218" s="211" t="s">
        <v>126</v>
      </c>
    </row>
    <row r="219" spans="1:65" s="2" customFormat="1" ht="16.5" customHeight="1">
      <c r="A219" s="35"/>
      <c r="B219" s="36"/>
      <c r="C219" s="223" t="s">
        <v>421</v>
      </c>
      <c r="D219" s="223" t="s">
        <v>265</v>
      </c>
      <c r="E219" s="224" t="s">
        <v>422</v>
      </c>
      <c r="F219" s="225" t="s">
        <v>423</v>
      </c>
      <c r="G219" s="226" t="s">
        <v>385</v>
      </c>
      <c r="H219" s="227">
        <v>1</v>
      </c>
      <c r="I219" s="228"/>
      <c r="J219" s="229">
        <f>ROUND(I219*H219,2)</f>
        <v>0</v>
      </c>
      <c r="K219" s="230"/>
      <c r="L219" s="231"/>
      <c r="M219" s="232" t="s">
        <v>22</v>
      </c>
      <c r="N219" s="233" t="s">
        <v>50</v>
      </c>
      <c r="O219" s="65"/>
      <c r="P219" s="185">
        <f>O219*H219</f>
        <v>0</v>
      </c>
      <c r="Q219" s="185">
        <v>2.5000000000000001E-3</v>
      </c>
      <c r="R219" s="185">
        <f>Q219*H219</f>
        <v>2.5000000000000001E-3</v>
      </c>
      <c r="S219" s="185">
        <v>0</v>
      </c>
      <c r="T219" s="18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7" t="s">
        <v>287</v>
      </c>
      <c r="AT219" s="187" t="s">
        <v>265</v>
      </c>
      <c r="AU219" s="187" t="s">
        <v>89</v>
      </c>
      <c r="AY219" s="18" t="s">
        <v>126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8" t="s">
        <v>23</v>
      </c>
      <c r="BK219" s="188">
        <f>ROUND(I219*H219,2)</f>
        <v>0</v>
      </c>
      <c r="BL219" s="18" t="s">
        <v>287</v>
      </c>
      <c r="BM219" s="187" t="s">
        <v>424</v>
      </c>
    </row>
    <row r="220" spans="1:65" s="13" customFormat="1" ht="11.25">
      <c r="B220" s="201"/>
      <c r="C220" s="202"/>
      <c r="D220" s="189" t="s">
        <v>184</v>
      </c>
      <c r="E220" s="203" t="s">
        <v>22</v>
      </c>
      <c r="F220" s="204" t="s">
        <v>23</v>
      </c>
      <c r="G220" s="202"/>
      <c r="H220" s="205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184</v>
      </c>
      <c r="AU220" s="211" t="s">
        <v>89</v>
      </c>
      <c r="AV220" s="13" t="s">
        <v>89</v>
      </c>
      <c r="AW220" s="13" t="s">
        <v>38</v>
      </c>
      <c r="AX220" s="13" t="s">
        <v>23</v>
      </c>
      <c r="AY220" s="211" t="s">
        <v>126</v>
      </c>
    </row>
    <row r="221" spans="1:65" s="2" customFormat="1" ht="16.5" customHeight="1">
      <c r="A221" s="35"/>
      <c r="B221" s="36"/>
      <c r="C221" s="223" t="s">
        <v>425</v>
      </c>
      <c r="D221" s="223" t="s">
        <v>265</v>
      </c>
      <c r="E221" s="224" t="s">
        <v>426</v>
      </c>
      <c r="F221" s="225" t="s">
        <v>427</v>
      </c>
      <c r="G221" s="226" t="s">
        <v>385</v>
      </c>
      <c r="H221" s="227">
        <v>1</v>
      </c>
      <c r="I221" s="228"/>
      <c r="J221" s="229">
        <f>ROUND(I221*H221,2)</f>
        <v>0</v>
      </c>
      <c r="K221" s="230"/>
      <c r="L221" s="231"/>
      <c r="M221" s="232" t="s">
        <v>22</v>
      </c>
      <c r="N221" s="233" t="s">
        <v>50</v>
      </c>
      <c r="O221" s="65"/>
      <c r="P221" s="185">
        <f>O221*H221</f>
        <v>0</v>
      </c>
      <c r="Q221" s="185">
        <v>5.0000000000000001E-3</v>
      </c>
      <c r="R221" s="185">
        <f>Q221*H221</f>
        <v>5.0000000000000001E-3</v>
      </c>
      <c r="S221" s="185">
        <v>0</v>
      </c>
      <c r="T221" s="18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7" t="s">
        <v>287</v>
      </c>
      <c r="AT221" s="187" t="s">
        <v>265</v>
      </c>
      <c r="AU221" s="187" t="s">
        <v>89</v>
      </c>
      <c r="AY221" s="18" t="s">
        <v>126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8" t="s">
        <v>23</v>
      </c>
      <c r="BK221" s="188">
        <f>ROUND(I221*H221,2)</f>
        <v>0</v>
      </c>
      <c r="BL221" s="18" t="s">
        <v>287</v>
      </c>
      <c r="BM221" s="187" t="s">
        <v>428</v>
      </c>
    </row>
    <row r="222" spans="1:65" s="13" customFormat="1" ht="11.25">
      <c r="B222" s="201"/>
      <c r="C222" s="202"/>
      <c r="D222" s="189" t="s">
        <v>184</v>
      </c>
      <c r="E222" s="203" t="s">
        <v>22</v>
      </c>
      <c r="F222" s="204" t="s">
        <v>23</v>
      </c>
      <c r="G222" s="202"/>
      <c r="H222" s="205">
        <v>1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184</v>
      </c>
      <c r="AU222" s="211" t="s">
        <v>89</v>
      </c>
      <c r="AV222" s="13" t="s">
        <v>89</v>
      </c>
      <c r="AW222" s="13" t="s">
        <v>38</v>
      </c>
      <c r="AX222" s="13" t="s">
        <v>23</v>
      </c>
      <c r="AY222" s="211" t="s">
        <v>126</v>
      </c>
    </row>
    <row r="223" spans="1:65" s="2" customFormat="1" ht="16.5" customHeight="1">
      <c r="A223" s="35"/>
      <c r="B223" s="36"/>
      <c r="C223" s="223" t="s">
        <v>429</v>
      </c>
      <c r="D223" s="223" t="s">
        <v>265</v>
      </c>
      <c r="E223" s="224" t="s">
        <v>430</v>
      </c>
      <c r="F223" s="225" t="s">
        <v>431</v>
      </c>
      <c r="G223" s="226" t="s">
        <v>385</v>
      </c>
      <c r="H223" s="227">
        <v>2</v>
      </c>
      <c r="I223" s="228"/>
      <c r="J223" s="229">
        <f>ROUND(I223*H223,2)</f>
        <v>0</v>
      </c>
      <c r="K223" s="230"/>
      <c r="L223" s="231"/>
      <c r="M223" s="232" t="s">
        <v>22</v>
      </c>
      <c r="N223" s="233" t="s">
        <v>50</v>
      </c>
      <c r="O223" s="65"/>
      <c r="P223" s="185">
        <f>O223*H223</f>
        <v>0</v>
      </c>
      <c r="Q223" s="185">
        <v>2.0999999999999999E-3</v>
      </c>
      <c r="R223" s="185">
        <f>Q223*H223</f>
        <v>4.1999999999999997E-3</v>
      </c>
      <c r="S223" s="185">
        <v>0</v>
      </c>
      <c r="T223" s="18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7" t="s">
        <v>287</v>
      </c>
      <c r="AT223" s="187" t="s">
        <v>265</v>
      </c>
      <c r="AU223" s="187" t="s">
        <v>89</v>
      </c>
      <c r="AY223" s="18" t="s">
        <v>126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8" t="s">
        <v>23</v>
      </c>
      <c r="BK223" s="188">
        <f>ROUND(I223*H223,2)</f>
        <v>0</v>
      </c>
      <c r="BL223" s="18" t="s">
        <v>287</v>
      </c>
      <c r="BM223" s="187" t="s">
        <v>432</v>
      </c>
    </row>
    <row r="224" spans="1:65" s="13" customFormat="1" ht="11.25">
      <c r="B224" s="201"/>
      <c r="C224" s="202"/>
      <c r="D224" s="189" t="s">
        <v>184</v>
      </c>
      <c r="E224" s="203" t="s">
        <v>22</v>
      </c>
      <c r="F224" s="204" t="s">
        <v>89</v>
      </c>
      <c r="G224" s="202"/>
      <c r="H224" s="205">
        <v>2</v>
      </c>
      <c r="I224" s="206"/>
      <c r="J224" s="202"/>
      <c r="K224" s="202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184</v>
      </c>
      <c r="AU224" s="211" t="s">
        <v>89</v>
      </c>
      <c r="AV224" s="13" t="s">
        <v>89</v>
      </c>
      <c r="AW224" s="13" t="s">
        <v>38</v>
      </c>
      <c r="AX224" s="13" t="s">
        <v>23</v>
      </c>
      <c r="AY224" s="211" t="s">
        <v>126</v>
      </c>
    </row>
    <row r="225" spans="1:65" s="2" customFormat="1" ht="16.5" customHeight="1">
      <c r="A225" s="35"/>
      <c r="B225" s="36"/>
      <c r="C225" s="223" t="s">
        <v>433</v>
      </c>
      <c r="D225" s="223" t="s">
        <v>265</v>
      </c>
      <c r="E225" s="224" t="s">
        <v>434</v>
      </c>
      <c r="F225" s="225" t="s">
        <v>435</v>
      </c>
      <c r="G225" s="226" t="s">
        <v>385</v>
      </c>
      <c r="H225" s="227">
        <v>2</v>
      </c>
      <c r="I225" s="228"/>
      <c r="J225" s="229">
        <f>ROUND(I225*H225,2)</f>
        <v>0</v>
      </c>
      <c r="K225" s="230"/>
      <c r="L225" s="231"/>
      <c r="M225" s="232" t="s">
        <v>22</v>
      </c>
      <c r="N225" s="233" t="s">
        <v>50</v>
      </c>
      <c r="O225" s="65"/>
      <c r="P225" s="185">
        <f>O225*H225</f>
        <v>0</v>
      </c>
      <c r="Q225" s="185">
        <v>7.7000000000000002E-3</v>
      </c>
      <c r="R225" s="185">
        <f>Q225*H225</f>
        <v>1.54E-2</v>
      </c>
      <c r="S225" s="185">
        <v>0</v>
      </c>
      <c r="T225" s="18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7" t="s">
        <v>287</v>
      </c>
      <c r="AT225" s="187" t="s">
        <v>265</v>
      </c>
      <c r="AU225" s="187" t="s">
        <v>89</v>
      </c>
      <c r="AY225" s="18" t="s">
        <v>126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8" t="s">
        <v>23</v>
      </c>
      <c r="BK225" s="188">
        <f>ROUND(I225*H225,2)</f>
        <v>0</v>
      </c>
      <c r="BL225" s="18" t="s">
        <v>287</v>
      </c>
      <c r="BM225" s="187" t="s">
        <v>436</v>
      </c>
    </row>
    <row r="226" spans="1:65" s="13" customFormat="1" ht="11.25">
      <c r="B226" s="201"/>
      <c r="C226" s="202"/>
      <c r="D226" s="189" t="s">
        <v>184</v>
      </c>
      <c r="E226" s="203" t="s">
        <v>22</v>
      </c>
      <c r="F226" s="204" t="s">
        <v>89</v>
      </c>
      <c r="G226" s="202"/>
      <c r="H226" s="205">
        <v>2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184</v>
      </c>
      <c r="AU226" s="211" t="s">
        <v>89</v>
      </c>
      <c r="AV226" s="13" t="s">
        <v>89</v>
      </c>
      <c r="AW226" s="13" t="s">
        <v>38</v>
      </c>
      <c r="AX226" s="13" t="s">
        <v>23</v>
      </c>
      <c r="AY226" s="211" t="s">
        <v>126</v>
      </c>
    </row>
    <row r="227" spans="1:65" s="2" customFormat="1" ht="16.5" customHeight="1">
      <c r="A227" s="35"/>
      <c r="B227" s="36"/>
      <c r="C227" s="175" t="s">
        <v>437</v>
      </c>
      <c r="D227" s="175" t="s">
        <v>127</v>
      </c>
      <c r="E227" s="176" t="s">
        <v>438</v>
      </c>
      <c r="F227" s="177" t="s">
        <v>439</v>
      </c>
      <c r="G227" s="178" t="s">
        <v>385</v>
      </c>
      <c r="H227" s="179">
        <v>5</v>
      </c>
      <c r="I227" s="180"/>
      <c r="J227" s="181">
        <f>ROUND(I227*H227,2)</f>
        <v>0</v>
      </c>
      <c r="K227" s="182"/>
      <c r="L227" s="40"/>
      <c r="M227" s="183" t="s">
        <v>22</v>
      </c>
      <c r="N227" s="184" t="s">
        <v>50</v>
      </c>
      <c r="O227" s="65"/>
      <c r="P227" s="185">
        <f>O227*H227</f>
        <v>0</v>
      </c>
      <c r="Q227" s="185">
        <v>0.10940999999999999</v>
      </c>
      <c r="R227" s="185">
        <f>Q227*H227</f>
        <v>0.54704999999999993</v>
      </c>
      <c r="S227" s="185">
        <v>0</v>
      </c>
      <c r="T227" s="18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7" t="s">
        <v>143</v>
      </c>
      <c r="AT227" s="187" t="s">
        <v>127</v>
      </c>
      <c r="AU227" s="187" t="s">
        <v>89</v>
      </c>
      <c r="AY227" s="18" t="s">
        <v>126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8" t="s">
        <v>23</v>
      </c>
      <c r="BK227" s="188">
        <f>ROUND(I227*H227,2)</f>
        <v>0</v>
      </c>
      <c r="BL227" s="18" t="s">
        <v>143</v>
      </c>
      <c r="BM227" s="187" t="s">
        <v>440</v>
      </c>
    </row>
    <row r="228" spans="1:65" s="2" customFormat="1" ht="11.25">
      <c r="A228" s="35"/>
      <c r="B228" s="36"/>
      <c r="C228" s="37"/>
      <c r="D228" s="199" t="s">
        <v>182</v>
      </c>
      <c r="E228" s="37"/>
      <c r="F228" s="200" t="s">
        <v>441</v>
      </c>
      <c r="G228" s="37"/>
      <c r="H228" s="37"/>
      <c r="I228" s="191"/>
      <c r="J228" s="37"/>
      <c r="K228" s="37"/>
      <c r="L228" s="40"/>
      <c r="M228" s="192"/>
      <c r="N228" s="193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182</v>
      </c>
      <c r="AU228" s="18" t="s">
        <v>89</v>
      </c>
    </row>
    <row r="229" spans="1:65" s="13" customFormat="1" ht="11.25">
      <c r="B229" s="201"/>
      <c r="C229" s="202"/>
      <c r="D229" s="189" t="s">
        <v>184</v>
      </c>
      <c r="E229" s="203" t="s">
        <v>22</v>
      </c>
      <c r="F229" s="204" t="s">
        <v>125</v>
      </c>
      <c r="G229" s="202"/>
      <c r="H229" s="205">
        <v>5</v>
      </c>
      <c r="I229" s="206"/>
      <c r="J229" s="202"/>
      <c r="K229" s="202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184</v>
      </c>
      <c r="AU229" s="211" t="s">
        <v>89</v>
      </c>
      <c r="AV229" s="13" t="s">
        <v>89</v>
      </c>
      <c r="AW229" s="13" t="s">
        <v>38</v>
      </c>
      <c r="AX229" s="13" t="s">
        <v>23</v>
      </c>
      <c r="AY229" s="211" t="s">
        <v>126</v>
      </c>
    </row>
    <row r="230" spans="1:65" s="2" customFormat="1" ht="16.5" customHeight="1">
      <c r="A230" s="35"/>
      <c r="B230" s="36"/>
      <c r="C230" s="223" t="s">
        <v>442</v>
      </c>
      <c r="D230" s="223" t="s">
        <v>265</v>
      </c>
      <c r="E230" s="224" t="s">
        <v>443</v>
      </c>
      <c r="F230" s="225" t="s">
        <v>444</v>
      </c>
      <c r="G230" s="226" t="s">
        <v>385</v>
      </c>
      <c r="H230" s="227">
        <v>5</v>
      </c>
      <c r="I230" s="228"/>
      <c r="J230" s="229">
        <f>ROUND(I230*H230,2)</f>
        <v>0</v>
      </c>
      <c r="K230" s="230"/>
      <c r="L230" s="231"/>
      <c r="M230" s="232" t="s">
        <v>22</v>
      </c>
      <c r="N230" s="233" t="s">
        <v>50</v>
      </c>
      <c r="O230" s="65"/>
      <c r="P230" s="185">
        <f>O230*H230</f>
        <v>0</v>
      </c>
      <c r="Q230" s="185">
        <v>6.1000000000000004E-3</v>
      </c>
      <c r="R230" s="185">
        <f>Q230*H230</f>
        <v>3.0500000000000003E-2</v>
      </c>
      <c r="S230" s="185">
        <v>0</v>
      </c>
      <c r="T230" s="18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7" t="s">
        <v>160</v>
      </c>
      <c r="AT230" s="187" t="s">
        <v>265</v>
      </c>
      <c r="AU230" s="187" t="s">
        <v>89</v>
      </c>
      <c r="AY230" s="18" t="s">
        <v>126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8" t="s">
        <v>23</v>
      </c>
      <c r="BK230" s="188">
        <f>ROUND(I230*H230,2)</f>
        <v>0</v>
      </c>
      <c r="BL230" s="18" t="s">
        <v>143</v>
      </c>
      <c r="BM230" s="187" t="s">
        <v>445</v>
      </c>
    </row>
    <row r="231" spans="1:65" s="13" customFormat="1" ht="11.25">
      <c r="B231" s="201"/>
      <c r="C231" s="202"/>
      <c r="D231" s="189" t="s">
        <v>184</v>
      </c>
      <c r="E231" s="203" t="s">
        <v>22</v>
      </c>
      <c r="F231" s="204" t="s">
        <v>125</v>
      </c>
      <c r="G231" s="202"/>
      <c r="H231" s="205">
        <v>5</v>
      </c>
      <c r="I231" s="206"/>
      <c r="J231" s="202"/>
      <c r="K231" s="202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184</v>
      </c>
      <c r="AU231" s="211" t="s">
        <v>89</v>
      </c>
      <c r="AV231" s="13" t="s">
        <v>89</v>
      </c>
      <c r="AW231" s="13" t="s">
        <v>38</v>
      </c>
      <c r="AX231" s="13" t="s">
        <v>23</v>
      </c>
      <c r="AY231" s="211" t="s">
        <v>126</v>
      </c>
    </row>
    <row r="232" spans="1:65" s="2" customFormat="1" ht="16.5" customHeight="1">
      <c r="A232" s="35"/>
      <c r="B232" s="36"/>
      <c r="C232" s="175" t="s">
        <v>446</v>
      </c>
      <c r="D232" s="175" t="s">
        <v>127</v>
      </c>
      <c r="E232" s="176" t="s">
        <v>447</v>
      </c>
      <c r="F232" s="177" t="s">
        <v>448</v>
      </c>
      <c r="G232" s="178" t="s">
        <v>385</v>
      </c>
      <c r="H232" s="179">
        <v>2</v>
      </c>
      <c r="I232" s="180"/>
      <c r="J232" s="181">
        <f>ROUND(I232*H232,2)</f>
        <v>0</v>
      </c>
      <c r="K232" s="182"/>
      <c r="L232" s="40"/>
      <c r="M232" s="183" t="s">
        <v>22</v>
      </c>
      <c r="N232" s="184" t="s">
        <v>50</v>
      </c>
      <c r="O232" s="65"/>
      <c r="P232" s="185">
        <f>O232*H232</f>
        <v>0</v>
      </c>
      <c r="Q232" s="185">
        <v>2.741E-2</v>
      </c>
      <c r="R232" s="185">
        <f>Q232*H232</f>
        <v>5.4820000000000001E-2</v>
      </c>
      <c r="S232" s="185">
        <v>0</v>
      </c>
      <c r="T232" s="18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7" t="s">
        <v>143</v>
      </c>
      <c r="AT232" s="187" t="s">
        <v>127</v>
      </c>
      <c r="AU232" s="187" t="s">
        <v>89</v>
      </c>
      <c r="AY232" s="18" t="s">
        <v>126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8" t="s">
        <v>23</v>
      </c>
      <c r="BK232" s="188">
        <f>ROUND(I232*H232,2)</f>
        <v>0</v>
      </c>
      <c r="BL232" s="18" t="s">
        <v>143</v>
      </c>
      <c r="BM232" s="187" t="s">
        <v>449</v>
      </c>
    </row>
    <row r="233" spans="1:65" s="2" customFormat="1" ht="19.5">
      <c r="A233" s="35"/>
      <c r="B233" s="36"/>
      <c r="C233" s="37"/>
      <c r="D233" s="189" t="s">
        <v>133</v>
      </c>
      <c r="E233" s="37"/>
      <c r="F233" s="190" t="s">
        <v>450</v>
      </c>
      <c r="G233" s="37"/>
      <c r="H233" s="37"/>
      <c r="I233" s="191"/>
      <c r="J233" s="37"/>
      <c r="K233" s="37"/>
      <c r="L233" s="40"/>
      <c r="M233" s="192"/>
      <c r="N233" s="193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133</v>
      </c>
      <c r="AU233" s="18" t="s">
        <v>89</v>
      </c>
    </row>
    <row r="234" spans="1:65" s="13" customFormat="1" ht="11.25">
      <c r="B234" s="201"/>
      <c r="C234" s="202"/>
      <c r="D234" s="189" t="s">
        <v>184</v>
      </c>
      <c r="E234" s="203" t="s">
        <v>22</v>
      </c>
      <c r="F234" s="204" t="s">
        <v>89</v>
      </c>
      <c r="G234" s="202"/>
      <c r="H234" s="205">
        <v>2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184</v>
      </c>
      <c r="AU234" s="211" t="s">
        <v>89</v>
      </c>
      <c r="AV234" s="13" t="s">
        <v>89</v>
      </c>
      <c r="AW234" s="13" t="s">
        <v>38</v>
      </c>
      <c r="AX234" s="13" t="s">
        <v>23</v>
      </c>
      <c r="AY234" s="211" t="s">
        <v>126</v>
      </c>
    </row>
    <row r="235" spans="1:65" s="2" customFormat="1" ht="16.5" customHeight="1">
      <c r="A235" s="35"/>
      <c r="B235" s="36"/>
      <c r="C235" s="175" t="s">
        <v>451</v>
      </c>
      <c r="D235" s="175" t="s">
        <v>127</v>
      </c>
      <c r="E235" s="176" t="s">
        <v>452</v>
      </c>
      <c r="F235" s="177" t="s">
        <v>453</v>
      </c>
      <c r="G235" s="178" t="s">
        <v>205</v>
      </c>
      <c r="H235" s="179">
        <v>12</v>
      </c>
      <c r="I235" s="180"/>
      <c r="J235" s="181">
        <f>ROUND(I235*H235,2)</f>
        <v>0</v>
      </c>
      <c r="K235" s="182"/>
      <c r="L235" s="40"/>
      <c r="M235" s="183" t="s">
        <v>22</v>
      </c>
      <c r="N235" s="184" t="s">
        <v>50</v>
      </c>
      <c r="O235" s="65"/>
      <c r="P235" s="185">
        <f>O235*H235</f>
        <v>0</v>
      </c>
      <c r="Q235" s="185">
        <v>3.5409999999999997E-2</v>
      </c>
      <c r="R235" s="185">
        <f>Q235*H235</f>
        <v>0.42491999999999996</v>
      </c>
      <c r="S235" s="185">
        <v>0</v>
      </c>
      <c r="T235" s="18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7" t="s">
        <v>143</v>
      </c>
      <c r="AT235" s="187" t="s">
        <v>127</v>
      </c>
      <c r="AU235" s="187" t="s">
        <v>89</v>
      </c>
      <c r="AY235" s="18" t="s">
        <v>126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8" t="s">
        <v>23</v>
      </c>
      <c r="BK235" s="188">
        <f>ROUND(I235*H235,2)</f>
        <v>0</v>
      </c>
      <c r="BL235" s="18" t="s">
        <v>143</v>
      </c>
      <c r="BM235" s="187" t="s">
        <v>454</v>
      </c>
    </row>
    <row r="236" spans="1:65" s="13" customFormat="1" ht="11.25">
      <c r="B236" s="201"/>
      <c r="C236" s="202"/>
      <c r="D236" s="189" t="s">
        <v>184</v>
      </c>
      <c r="E236" s="203" t="s">
        <v>22</v>
      </c>
      <c r="F236" s="204" t="s">
        <v>455</v>
      </c>
      <c r="G236" s="202"/>
      <c r="H236" s="205">
        <v>12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184</v>
      </c>
      <c r="AU236" s="211" t="s">
        <v>89</v>
      </c>
      <c r="AV236" s="13" t="s">
        <v>89</v>
      </c>
      <c r="AW236" s="13" t="s">
        <v>38</v>
      </c>
      <c r="AX236" s="13" t="s">
        <v>23</v>
      </c>
      <c r="AY236" s="211" t="s">
        <v>126</v>
      </c>
    </row>
    <row r="237" spans="1:65" s="2" customFormat="1" ht="36" customHeight="1">
      <c r="A237" s="35"/>
      <c r="B237" s="36"/>
      <c r="C237" s="175" t="s">
        <v>456</v>
      </c>
      <c r="D237" s="175" t="s">
        <v>127</v>
      </c>
      <c r="E237" s="176" t="s">
        <v>457</v>
      </c>
      <c r="F237" s="177" t="s">
        <v>458</v>
      </c>
      <c r="G237" s="178" t="s">
        <v>385</v>
      </c>
      <c r="H237" s="179">
        <v>9</v>
      </c>
      <c r="I237" s="180"/>
      <c r="J237" s="181">
        <f>ROUND(I237*H237,2)</f>
        <v>0</v>
      </c>
      <c r="K237" s="182"/>
      <c r="L237" s="40"/>
      <c r="M237" s="183" t="s">
        <v>22</v>
      </c>
      <c r="N237" s="184" t="s">
        <v>50</v>
      </c>
      <c r="O237" s="65"/>
      <c r="P237" s="185">
        <f>O237*H237</f>
        <v>0</v>
      </c>
      <c r="Q237" s="185">
        <v>0</v>
      </c>
      <c r="R237" s="185">
        <f>Q237*H237</f>
        <v>0</v>
      </c>
      <c r="S237" s="185">
        <v>8.2000000000000003E-2</v>
      </c>
      <c r="T237" s="186">
        <f>S237*H237</f>
        <v>0.73799999999999999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7" t="s">
        <v>143</v>
      </c>
      <c r="AT237" s="187" t="s">
        <v>127</v>
      </c>
      <c r="AU237" s="187" t="s">
        <v>89</v>
      </c>
      <c r="AY237" s="18" t="s">
        <v>126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8" t="s">
        <v>23</v>
      </c>
      <c r="BK237" s="188">
        <f>ROUND(I237*H237,2)</f>
        <v>0</v>
      </c>
      <c r="BL237" s="18" t="s">
        <v>143</v>
      </c>
      <c r="BM237" s="187" t="s">
        <v>459</v>
      </c>
    </row>
    <row r="238" spans="1:65" s="2" customFormat="1" ht="11.25">
      <c r="A238" s="35"/>
      <c r="B238" s="36"/>
      <c r="C238" s="37"/>
      <c r="D238" s="199" t="s">
        <v>182</v>
      </c>
      <c r="E238" s="37"/>
      <c r="F238" s="200" t="s">
        <v>460</v>
      </c>
      <c r="G238" s="37"/>
      <c r="H238" s="37"/>
      <c r="I238" s="191"/>
      <c r="J238" s="37"/>
      <c r="K238" s="37"/>
      <c r="L238" s="40"/>
      <c r="M238" s="192"/>
      <c r="N238" s="193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182</v>
      </c>
      <c r="AU238" s="18" t="s">
        <v>89</v>
      </c>
    </row>
    <row r="239" spans="1:65" s="13" customFormat="1" ht="11.25">
      <c r="B239" s="201"/>
      <c r="C239" s="202"/>
      <c r="D239" s="189" t="s">
        <v>184</v>
      </c>
      <c r="E239" s="203" t="s">
        <v>22</v>
      </c>
      <c r="F239" s="204" t="s">
        <v>220</v>
      </c>
      <c r="G239" s="202"/>
      <c r="H239" s="205">
        <v>9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184</v>
      </c>
      <c r="AU239" s="211" t="s">
        <v>89</v>
      </c>
      <c r="AV239" s="13" t="s">
        <v>89</v>
      </c>
      <c r="AW239" s="13" t="s">
        <v>38</v>
      </c>
      <c r="AX239" s="13" t="s">
        <v>23</v>
      </c>
      <c r="AY239" s="211" t="s">
        <v>126</v>
      </c>
    </row>
    <row r="240" spans="1:65" s="2" customFormat="1" ht="26.45" customHeight="1">
      <c r="A240" s="35"/>
      <c r="B240" s="36"/>
      <c r="C240" s="175" t="s">
        <v>461</v>
      </c>
      <c r="D240" s="175" t="s">
        <v>127</v>
      </c>
      <c r="E240" s="176" t="s">
        <v>462</v>
      </c>
      <c r="F240" s="177" t="s">
        <v>463</v>
      </c>
      <c r="G240" s="178" t="s">
        <v>385</v>
      </c>
      <c r="H240" s="179">
        <v>9</v>
      </c>
      <c r="I240" s="180"/>
      <c r="J240" s="181">
        <f>ROUND(I240*H240,2)</f>
        <v>0</v>
      </c>
      <c r="K240" s="182"/>
      <c r="L240" s="40"/>
      <c r="M240" s="183" t="s">
        <v>22</v>
      </c>
      <c r="N240" s="184" t="s">
        <v>50</v>
      </c>
      <c r="O240" s="65"/>
      <c r="P240" s="185">
        <f>O240*H240</f>
        <v>0</v>
      </c>
      <c r="Q240" s="185">
        <v>0</v>
      </c>
      <c r="R240" s="185">
        <f>Q240*H240</f>
        <v>0</v>
      </c>
      <c r="S240" s="185">
        <v>4.0000000000000001E-3</v>
      </c>
      <c r="T240" s="186">
        <f>S240*H240</f>
        <v>3.6000000000000004E-2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7" t="s">
        <v>143</v>
      </c>
      <c r="AT240" s="187" t="s">
        <v>127</v>
      </c>
      <c r="AU240" s="187" t="s">
        <v>89</v>
      </c>
      <c r="AY240" s="18" t="s">
        <v>126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8" t="s">
        <v>23</v>
      </c>
      <c r="BK240" s="188">
        <f>ROUND(I240*H240,2)</f>
        <v>0</v>
      </c>
      <c r="BL240" s="18" t="s">
        <v>143</v>
      </c>
      <c r="BM240" s="187" t="s">
        <v>464</v>
      </c>
    </row>
    <row r="241" spans="1:65" s="2" customFormat="1" ht="11.25">
      <c r="A241" s="35"/>
      <c r="B241" s="36"/>
      <c r="C241" s="37"/>
      <c r="D241" s="199" t="s">
        <v>182</v>
      </c>
      <c r="E241" s="37"/>
      <c r="F241" s="200" t="s">
        <v>465</v>
      </c>
      <c r="G241" s="37"/>
      <c r="H241" s="37"/>
      <c r="I241" s="191"/>
      <c r="J241" s="37"/>
      <c r="K241" s="37"/>
      <c r="L241" s="40"/>
      <c r="M241" s="192"/>
      <c r="N241" s="193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182</v>
      </c>
      <c r="AU241" s="18" t="s">
        <v>89</v>
      </c>
    </row>
    <row r="242" spans="1:65" s="13" customFormat="1" ht="11.25">
      <c r="B242" s="201"/>
      <c r="C242" s="202"/>
      <c r="D242" s="189" t="s">
        <v>184</v>
      </c>
      <c r="E242" s="203" t="s">
        <v>22</v>
      </c>
      <c r="F242" s="204" t="s">
        <v>220</v>
      </c>
      <c r="G242" s="202"/>
      <c r="H242" s="205">
        <v>9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184</v>
      </c>
      <c r="AU242" s="211" t="s">
        <v>89</v>
      </c>
      <c r="AV242" s="13" t="s">
        <v>89</v>
      </c>
      <c r="AW242" s="13" t="s">
        <v>38</v>
      </c>
      <c r="AX242" s="13" t="s">
        <v>23</v>
      </c>
      <c r="AY242" s="211" t="s">
        <v>126</v>
      </c>
    </row>
    <row r="243" spans="1:65" s="2" customFormat="1" ht="26.45" customHeight="1">
      <c r="A243" s="35"/>
      <c r="B243" s="36"/>
      <c r="C243" s="175" t="s">
        <v>466</v>
      </c>
      <c r="D243" s="175" t="s">
        <v>127</v>
      </c>
      <c r="E243" s="176" t="s">
        <v>467</v>
      </c>
      <c r="F243" s="177" t="s">
        <v>468</v>
      </c>
      <c r="G243" s="178" t="s">
        <v>205</v>
      </c>
      <c r="H243" s="179">
        <v>92</v>
      </c>
      <c r="I243" s="180"/>
      <c r="J243" s="181">
        <f>ROUND(I243*H243,2)</f>
        <v>0</v>
      </c>
      <c r="K243" s="182"/>
      <c r="L243" s="40"/>
      <c r="M243" s="183" t="s">
        <v>22</v>
      </c>
      <c r="N243" s="184" t="s">
        <v>50</v>
      </c>
      <c r="O243" s="65"/>
      <c r="P243" s="185">
        <f>O243*H243</f>
        <v>0</v>
      </c>
      <c r="Q243" s="185">
        <v>0.1295</v>
      </c>
      <c r="R243" s="185">
        <f>Q243*H243</f>
        <v>11.914</v>
      </c>
      <c r="S243" s="185">
        <v>0</v>
      </c>
      <c r="T243" s="18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7" t="s">
        <v>143</v>
      </c>
      <c r="AT243" s="187" t="s">
        <v>127</v>
      </c>
      <c r="AU243" s="187" t="s">
        <v>89</v>
      </c>
      <c r="AY243" s="18" t="s">
        <v>126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8" t="s">
        <v>23</v>
      </c>
      <c r="BK243" s="188">
        <f>ROUND(I243*H243,2)</f>
        <v>0</v>
      </c>
      <c r="BL243" s="18" t="s">
        <v>143</v>
      </c>
      <c r="BM243" s="187" t="s">
        <v>469</v>
      </c>
    </row>
    <row r="244" spans="1:65" s="2" customFormat="1" ht="11.25">
      <c r="A244" s="35"/>
      <c r="B244" s="36"/>
      <c r="C244" s="37"/>
      <c r="D244" s="199" t="s">
        <v>182</v>
      </c>
      <c r="E244" s="37"/>
      <c r="F244" s="200" t="s">
        <v>470</v>
      </c>
      <c r="G244" s="37"/>
      <c r="H244" s="37"/>
      <c r="I244" s="191"/>
      <c r="J244" s="37"/>
      <c r="K244" s="37"/>
      <c r="L244" s="40"/>
      <c r="M244" s="192"/>
      <c r="N244" s="193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182</v>
      </c>
      <c r="AU244" s="18" t="s">
        <v>89</v>
      </c>
    </row>
    <row r="245" spans="1:65" s="2" customFormat="1" ht="19.5">
      <c r="A245" s="35"/>
      <c r="B245" s="36"/>
      <c r="C245" s="37"/>
      <c r="D245" s="189" t="s">
        <v>133</v>
      </c>
      <c r="E245" s="37"/>
      <c r="F245" s="190" t="s">
        <v>471</v>
      </c>
      <c r="G245" s="37"/>
      <c r="H245" s="37"/>
      <c r="I245" s="191"/>
      <c r="J245" s="37"/>
      <c r="K245" s="37"/>
      <c r="L245" s="40"/>
      <c r="M245" s="192"/>
      <c r="N245" s="193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133</v>
      </c>
      <c r="AU245" s="18" t="s">
        <v>89</v>
      </c>
    </row>
    <row r="246" spans="1:65" s="13" customFormat="1" ht="11.25">
      <c r="B246" s="201"/>
      <c r="C246" s="202"/>
      <c r="D246" s="189" t="s">
        <v>184</v>
      </c>
      <c r="E246" s="203" t="s">
        <v>22</v>
      </c>
      <c r="F246" s="204" t="s">
        <v>472</v>
      </c>
      <c r="G246" s="202"/>
      <c r="H246" s="205">
        <v>92</v>
      </c>
      <c r="I246" s="206"/>
      <c r="J246" s="202"/>
      <c r="K246" s="202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184</v>
      </c>
      <c r="AU246" s="211" t="s">
        <v>89</v>
      </c>
      <c r="AV246" s="13" t="s">
        <v>89</v>
      </c>
      <c r="AW246" s="13" t="s">
        <v>38</v>
      </c>
      <c r="AX246" s="13" t="s">
        <v>23</v>
      </c>
      <c r="AY246" s="211" t="s">
        <v>126</v>
      </c>
    </row>
    <row r="247" spans="1:65" s="2" customFormat="1" ht="26.45" customHeight="1">
      <c r="A247" s="35"/>
      <c r="B247" s="36"/>
      <c r="C247" s="175" t="s">
        <v>473</v>
      </c>
      <c r="D247" s="175" t="s">
        <v>127</v>
      </c>
      <c r="E247" s="176" t="s">
        <v>474</v>
      </c>
      <c r="F247" s="177" t="s">
        <v>475</v>
      </c>
      <c r="G247" s="178" t="s">
        <v>205</v>
      </c>
      <c r="H247" s="179">
        <v>114</v>
      </c>
      <c r="I247" s="180"/>
      <c r="J247" s="181">
        <f>ROUND(I247*H247,2)</f>
        <v>0</v>
      </c>
      <c r="K247" s="182"/>
      <c r="L247" s="40"/>
      <c r="M247" s="183" t="s">
        <v>22</v>
      </c>
      <c r="N247" s="184" t="s">
        <v>50</v>
      </c>
      <c r="O247" s="65"/>
      <c r="P247" s="185">
        <f>O247*H247</f>
        <v>0</v>
      </c>
      <c r="Q247" s="185">
        <v>0.15540000000000001</v>
      </c>
      <c r="R247" s="185">
        <f>Q247*H247</f>
        <v>17.715600000000002</v>
      </c>
      <c r="S247" s="185">
        <v>0</v>
      </c>
      <c r="T247" s="18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7" t="s">
        <v>143</v>
      </c>
      <c r="AT247" s="187" t="s">
        <v>127</v>
      </c>
      <c r="AU247" s="187" t="s">
        <v>89</v>
      </c>
      <c r="AY247" s="18" t="s">
        <v>126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8" t="s">
        <v>23</v>
      </c>
      <c r="BK247" s="188">
        <f>ROUND(I247*H247,2)</f>
        <v>0</v>
      </c>
      <c r="BL247" s="18" t="s">
        <v>143</v>
      </c>
      <c r="BM247" s="187" t="s">
        <v>476</v>
      </c>
    </row>
    <row r="248" spans="1:65" s="2" customFormat="1" ht="11.25">
      <c r="A248" s="35"/>
      <c r="B248" s="36"/>
      <c r="C248" s="37"/>
      <c r="D248" s="199" t="s">
        <v>182</v>
      </c>
      <c r="E248" s="37"/>
      <c r="F248" s="200" t="s">
        <v>477</v>
      </c>
      <c r="G248" s="37"/>
      <c r="H248" s="37"/>
      <c r="I248" s="191"/>
      <c r="J248" s="37"/>
      <c r="K248" s="37"/>
      <c r="L248" s="40"/>
      <c r="M248" s="192"/>
      <c r="N248" s="193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182</v>
      </c>
      <c r="AU248" s="18" t="s">
        <v>89</v>
      </c>
    </row>
    <row r="249" spans="1:65" s="2" customFormat="1" ht="19.5">
      <c r="A249" s="35"/>
      <c r="B249" s="36"/>
      <c r="C249" s="37"/>
      <c r="D249" s="189" t="s">
        <v>133</v>
      </c>
      <c r="E249" s="37"/>
      <c r="F249" s="190" t="s">
        <v>471</v>
      </c>
      <c r="G249" s="37"/>
      <c r="H249" s="37"/>
      <c r="I249" s="191"/>
      <c r="J249" s="37"/>
      <c r="K249" s="37"/>
      <c r="L249" s="40"/>
      <c r="M249" s="192"/>
      <c r="N249" s="193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133</v>
      </c>
      <c r="AU249" s="18" t="s">
        <v>89</v>
      </c>
    </row>
    <row r="250" spans="1:65" s="13" customFormat="1" ht="11.25">
      <c r="B250" s="201"/>
      <c r="C250" s="202"/>
      <c r="D250" s="189" t="s">
        <v>184</v>
      </c>
      <c r="E250" s="203" t="s">
        <v>22</v>
      </c>
      <c r="F250" s="204" t="s">
        <v>478</v>
      </c>
      <c r="G250" s="202"/>
      <c r="H250" s="205">
        <v>114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184</v>
      </c>
      <c r="AU250" s="211" t="s">
        <v>89</v>
      </c>
      <c r="AV250" s="13" t="s">
        <v>89</v>
      </c>
      <c r="AW250" s="13" t="s">
        <v>38</v>
      </c>
      <c r="AX250" s="13" t="s">
        <v>23</v>
      </c>
      <c r="AY250" s="211" t="s">
        <v>126</v>
      </c>
    </row>
    <row r="251" spans="1:65" s="2" customFormat="1" ht="16.5" customHeight="1">
      <c r="A251" s="35"/>
      <c r="B251" s="36"/>
      <c r="C251" s="223" t="s">
        <v>479</v>
      </c>
      <c r="D251" s="223" t="s">
        <v>265</v>
      </c>
      <c r="E251" s="224" t="s">
        <v>480</v>
      </c>
      <c r="F251" s="225" t="s">
        <v>481</v>
      </c>
      <c r="G251" s="226" t="s">
        <v>205</v>
      </c>
      <c r="H251" s="227">
        <v>35.020000000000003</v>
      </c>
      <c r="I251" s="228"/>
      <c r="J251" s="229">
        <f>ROUND(I251*H251,2)</f>
        <v>0</v>
      </c>
      <c r="K251" s="230"/>
      <c r="L251" s="231"/>
      <c r="M251" s="232" t="s">
        <v>22</v>
      </c>
      <c r="N251" s="233" t="s">
        <v>50</v>
      </c>
      <c r="O251" s="65"/>
      <c r="P251" s="185">
        <f>O251*H251</f>
        <v>0</v>
      </c>
      <c r="Q251" s="185">
        <v>4.8300000000000003E-2</v>
      </c>
      <c r="R251" s="185">
        <f>Q251*H251</f>
        <v>1.6914660000000001</v>
      </c>
      <c r="S251" s="185">
        <v>0</v>
      </c>
      <c r="T251" s="18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7" t="s">
        <v>160</v>
      </c>
      <c r="AT251" s="187" t="s">
        <v>265</v>
      </c>
      <c r="AU251" s="187" t="s">
        <v>89</v>
      </c>
      <c r="AY251" s="18" t="s">
        <v>126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8" t="s">
        <v>23</v>
      </c>
      <c r="BK251" s="188">
        <f>ROUND(I251*H251,2)</f>
        <v>0</v>
      </c>
      <c r="BL251" s="18" t="s">
        <v>143</v>
      </c>
      <c r="BM251" s="187" t="s">
        <v>482</v>
      </c>
    </row>
    <row r="252" spans="1:65" s="13" customFormat="1" ht="11.25">
      <c r="B252" s="201"/>
      <c r="C252" s="202"/>
      <c r="D252" s="189" t="s">
        <v>184</v>
      </c>
      <c r="E252" s="203" t="s">
        <v>22</v>
      </c>
      <c r="F252" s="204" t="s">
        <v>483</v>
      </c>
      <c r="G252" s="202"/>
      <c r="H252" s="205">
        <v>34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184</v>
      </c>
      <c r="AU252" s="211" t="s">
        <v>89</v>
      </c>
      <c r="AV252" s="13" t="s">
        <v>89</v>
      </c>
      <c r="AW252" s="13" t="s">
        <v>38</v>
      </c>
      <c r="AX252" s="13" t="s">
        <v>23</v>
      </c>
      <c r="AY252" s="211" t="s">
        <v>126</v>
      </c>
    </row>
    <row r="253" spans="1:65" s="13" customFormat="1" ht="11.25">
      <c r="B253" s="201"/>
      <c r="C253" s="202"/>
      <c r="D253" s="189" t="s">
        <v>184</v>
      </c>
      <c r="E253" s="202"/>
      <c r="F253" s="204" t="s">
        <v>484</v>
      </c>
      <c r="G253" s="202"/>
      <c r="H253" s="205">
        <v>35.020000000000003</v>
      </c>
      <c r="I253" s="206"/>
      <c r="J253" s="202"/>
      <c r="K253" s="202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184</v>
      </c>
      <c r="AU253" s="211" t="s">
        <v>89</v>
      </c>
      <c r="AV253" s="13" t="s">
        <v>89</v>
      </c>
      <c r="AW253" s="13" t="s">
        <v>4</v>
      </c>
      <c r="AX253" s="13" t="s">
        <v>23</v>
      </c>
      <c r="AY253" s="211" t="s">
        <v>126</v>
      </c>
    </row>
    <row r="254" spans="1:65" s="2" customFormat="1" ht="16.5" customHeight="1">
      <c r="A254" s="35"/>
      <c r="B254" s="36"/>
      <c r="C254" s="223" t="s">
        <v>485</v>
      </c>
      <c r="D254" s="223" t="s">
        <v>265</v>
      </c>
      <c r="E254" s="224" t="s">
        <v>486</v>
      </c>
      <c r="F254" s="225" t="s">
        <v>487</v>
      </c>
      <c r="G254" s="226" t="s">
        <v>205</v>
      </c>
      <c r="H254" s="227">
        <v>13</v>
      </c>
      <c r="I254" s="228"/>
      <c r="J254" s="229">
        <f>ROUND(I254*H254,2)</f>
        <v>0</v>
      </c>
      <c r="K254" s="230"/>
      <c r="L254" s="231"/>
      <c r="M254" s="232" t="s">
        <v>22</v>
      </c>
      <c r="N254" s="233" t="s">
        <v>50</v>
      </c>
      <c r="O254" s="65"/>
      <c r="P254" s="185">
        <f>O254*H254</f>
        <v>0</v>
      </c>
      <c r="Q254" s="185">
        <v>6.5670000000000006E-2</v>
      </c>
      <c r="R254" s="185">
        <f>Q254*H254</f>
        <v>0.85371000000000008</v>
      </c>
      <c r="S254" s="185">
        <v>0</v>
      </c>
      <c r="T254" s="18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7" t="s">
        <v>160</v>
      </c>
      <c r="AT254" s="187" t="s">
        <v>265</v>
      </c>
      <c r="AU254" s="187" t="s">
        <v>89</v>
      </c>
      <c r="AY254" s="18" t="s">
        <v>126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8" t="s">
        <v>23</v>
      </c>
      <c r="BK254" s="188">
        <f>ROUND(I254*H254,2)</f>
        <v>0</v>
      </c>
      <c r="BL254" s="18" t="s">
        <v>143</v>
      </c>
      <c r="BM254" s="187" t="s">
        <v>488</v>
      </c>
    </row>
    <row r="255" spans="1:65" s="13" customFormat="1" ht="11.25">
      <c r="B255" s="201"/>
      <c r="C255" s="202"/>
      <c r="D255" s="189" t="s">
        <v>184</v>
      </c>
      <c r="E255" s="203" t="s">
        <v>22</v>
      </c>
      <c r="F255" s="204" t="s">
        <v>247</v>
      </c>
      <c r="G255" s="202"/>
      <c r="H255" s="205">
        <v>13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184</v>
      </c>
      <c r="AU255" s="211" t="s">
        <v>89</v>
      </c>
      <c r="AV255" s="13" t="s">
        <v>89</v>
      </c>
      <c r="AW255" s="13" t="s">
        <v>38</v>
      </c>
      <c r="AX255" s="13" t="s">
        <v>23</v>
      </c>
      <c r="AY255" s="211" t="s">
        <v>126</v>
      </c>
    </row>
    <row r="256" spans="1:65" s="2" customFormat="1" ht="16.5" customHeight="1">
      <c r="A256" s="35"/>
      <c r="B256" s="36"/>
      <c r="C256" s="223" t="s">
        <v>489</v>
      </c>
      <c r="D256" s="223" t="s">
        <v>265</v>
      </c>
      <c r="E256" s="224" t="s">
        <v>490</v>
      </c>
      <c r="F256" s="225" t="s">
        <v>491</v>
      </c>
      <c r="G256" s="226" t="s">
        <v>205</v>
      </c>
      <c r="H256" s="227">
        <v>65.92</v>
      </c>
      <c r="I256" s="228"/>
      <c r="J256" s="229">
        <f>ROUND(I256*H256,2)</f>
        <v>0</v>
      </c>
      <c r="K256" s="230"/>
      <c r="L256" s="231"/>
      <c r="M256" s="232" t="s">
        <v>22</v>
      </c>
      <c r="N256" s="233" t="s">
        <v>50</v>
      </c>
      <c r="O256" s="65"/>
      <c r="P256" s="185">
        <f>O256*H256</f>
        <v>0</v>
      </c>
      <c r="Q256" s="185">
        <v>0.08</v>
      </c>
      <c r="R256" s="185">
        <f>Q256*H256</f>
        <v>5.2736000000000001</v>
      </c>
      <c r="S256" s="185">
        <v>0</v>
      </c>
      <c r="T256" s="18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7" t="s">
        <v>160</v>
      </c>
      <c r="AT256" s="187" t="s">
        <v>265</v>
      </c>
      <c r="AU256" s="187" t="s">
        <v>89</v>
      </c>
      <c r="AY256" s="18" t="s">
        <v>126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8" t="s">
        <v>23</v>
      </c>
      <c r="BK256" s="188">
        <f>ROUND(I256*H256,2)</f>
        <v>0</v>
      </c>
      <c r="BL256" s="18" t="s">
        <v>143</v>
      </c>
      <c r="BM256" s="187" t="s">
        <v>492</v>
      </c>
    </row>
    <row r="257" spans="1:65" s="13" customFormat="1" ht="11.25">
      <c r="B257" s="201"/>
      <c r="C257" s="202"/>
      <c r="D257" s="189" t="s">
        <v>184</v>
      </c>
      <c r="E257" s="203" t="s">
        <v>22</v>
      </c>
      <c r="F257" s="204" t="s">
        <v>493</v>
      </c>
      <c r="G257" s="202"/>
      <c r="H257" s="205">
        <v>64</v>
      </c>
      <c r="I257" s="206"/>
      <c r="J257" s="202"/>
      <c r="K257" s="202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184</v>
      </c>
      <c r="AU257" s="211" t="s">
        <v>89</v>
      </c>
      <c r="AV257" s="13" t="s">
        <v>89</v>
      </c>
      <c r="AW257" s="13" t="s">
        <v>38</v>
      </c>
      <c r="AX257" s="13" t="s">
        <v>23</v>
      </c>
      <c r="AY257" s="211" t="s">
        <v>126</v>
      </c>
    </row>
    <row r="258" spans="1:65" s="13" customFormat="1" ht="11.25">
      <c r="B258" s="201"/>
      <c r="C258" s="202"/>
      <c r="D258" s="189" t="s">
        <v>184</v>
      </c>
      <c r="E258" s="202"/>
      <c r="F258" s="204" t="s">
        <v>494</v>
      </c>
      <c r="G258" s="202"/>
      <c r="H258" s="205">
        <v>65.92</v>
      </c>
      <c r="I258" s="206"/>
      <c r="J258" s="202"/>
      <c r="K258" s="202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184</v>
      </c>
      <c r="AU258" s="211" t="s">
        <v>89</v>
      </c>
      <c r="AV258" s="13" t="s">
        <v>89</v>
      </c>
      <c r="AW258" s="13" t="s">
        <v>4</v>
      </c>
      <c r="AX258" s="13" t="s">
        <v>23</v>
      </c>
      <c r="AY258" s="211" t="s">
        <v>126</v>
      </c>
    </row>
    <row r="259" spans="1:65" s="2" customFormat="1" ht="16.5" customHeight="1">
      <c r="A259" s="35"/>
      <c r="B259" s="36"/>
      <c r="C259" s="223" t="s">
        <v>495</v>
      </c>
      <c r="D259" s="223" t="s">
        <v>265</v>
      </c>
      <c r="E259" s="224" t="s">
        <v>496</v>
      </c>
      <c r="F259" s="225" t="s">
        <v>497</v>
      </c>
      <c r="G259" s="226" t="s">
        <v>205</v>
      </c>
      <c r="H259" s="227">
        <v>92</v>
      </c>
      <c r="I259" s="228"/>
      <c r="J259" s="229">
        <f>ROUND(I259*H259,2)</f>
        <v>0</v>
      </c>
      <c r="K259" s="230"/>
      <c r="L259" s="231"/>
      <c r="M259" s="232" t="s">
        <v>22</v>
      </c>
      <c r="N259" s="233" t="s">
        <v>50</v>
      </c>
      <c r="O259" s="65"/>
      <c r="P259" s="185">
        <f>O259*H259</f>
        <v>0</v>
      </c>
      <c r="Q259" s="185">
        <v>4.4999999999999998E-2</v>
      </c>
      <c r="R259" s="185">
        <f>Q259*H259</f>
        <v>4.1399999999999997</v>
      </c>
      <c r="S259" s="185">
        <v>0</v>
      </c>
      <c r="T259" s="18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7" t="s">
        <v>160</v>
      </c>
      <c r="AT259" s="187" t="s">
        <v>265</v>
      </c>
      <c r="AU259" s="187" t="s">
        <v>89</v>
      </c>
      <c r="AY259" s="18" t="s">
        <v>126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8" t="s">
        <v>23</v>
      </c>
      <c r="BK259" s="188">
        <f>ROUND(I259*H259,2)</f>
        <v>0</v>
      </c>
      <c r="BL259" s="18" t="s">
        <v>143</v>
      </c>
      <c r="BM259" s="187" t="s">
        <v>498</v>
      </c>
    </row>
    <row r="260" spans="1:65" s="13" customFormat="1" ht="11.25">
      <c r="B260" s="201"/>
      <c r="C260" s="202"/>
      <c r="D260" s="189" t="s">
        <v>184</v>
      </c>
      <c r="E260" s="203" t="s">
        <v>22</v>
      </c>
      <c r="F260" s="204" t="s">
        <v>499</v>
      </c>
      <c r="G260" s="202"/>
      <c r="H260" s="205">
        <v>92</v>
      </c>
      <c r="I260" s="206"/>
      <c r="J260" s="202"/>
      <c r="K260" s="202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184</v>
      </c>
      <c r="AU260" s="211" t="s">
        <v>89</v>
      </c>
      <c r="AV260" s="13" t="s">
        <v>89</v>
      </c>
      <c r="AW260" s="13" t="s">
        <v>38</v>
      </c>
      <c r="AX260" s="13" t="s">
        <v>23</v>
      </c>
      <c r="AY260" s="211" t="s">
        <v>126</v>
      </c>
    </row>
    <row r="261" spans="1:65" s="2" customFormat="1" ht="16.5" customHeight="1">
      <c r="A261" s="35"/>
      <c r="B261" s="36"/>
      <c r="C261" s="175" t="s">
        <v>500</v>
      </c>
      <c r="D261" s="175" t="s">
        <v>127</v>
      </c>
      <c r="E261" s="176" t="s">
        <v>501</v>
      </c>
      <c r="F261" s="177" t="s">
        <v>502</v>
      </c>
      <c r="G261" s="178" t="s">
        <v>205</v>
      </c>
      <c r="H261" s="179">
        <v>107</v>
      </c>
      <c r="I261" s="180"/>
      <c r="J261" s="181">
        <f>ROUND(I261*H261,2)</f>
        <v>0</v>
      </c>
      <c r="K261" s="182"/>
      <c r="L261" s="40"/>
      <c r="M261" s="183" t="s">
        <v>22</v>
      </c>
      <c r="N261" s="184" t="s">
        <v>50</v>
      </c>
      <c r="O261" s="65"/>
      <c r="P261" s="185">
        <f>O261*H261</f>
        <v>0</v>
      </c>
      <c r="Q261" s="185">
        <v>0</v>
      </c>
      <c r="R261" s="185">
        <f>Q261*H261</f>
        <v>0</v>
      </c>
      <c r="S261" s="185">
        <v>0</v>
      </c>
      <c r="T261" s="18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7" t="s">
        <v>143</v>
      </c>
      <c r="AT261" s="187" t="s">
        <v>127</v>
      </c>
      <c r="AU261" s="187" t="s">
        <v>89</v>
      </c>
      <c r="AY261" s="18" t="s">
        <v>126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8" t="s">
        <v>23</v>
      </c>
      <c r="BK261" s="188">
        <f>ROUND(I261*H261,2)</f>
        <v>0</v>
      </c>
      <c r="BL261" s="18" t="s">
        <v>143</v>
      </c>
      <c r="BM261" s="187" t="s">
        <v>503</v>
      </c>
    </row>
    <row r="262" spans="1:65" s="2" customFormat="1" ht="11.25">
      <c r="A262" s="35"/>
      <c r="B262" s="36"/>
      <c r="C262" s="37"/>
      <c r="D262" s="199" t="s">
        <v>182</v>
      </c>
      <c r="E262" s="37"/>
      <c r="F262" s="200" t="s">
        <v>504</v>
      </c>
      <c r="G262" s="37"/>
      <c r="H262" s="37"/>
      <c r="I262" s="191"/>
      <c r="J262" s="37"/>
      <c r="K262" s="37"/>
      <c r="L262" s="40"/>
      <c r="M262" s="192"/>
      <c r="N262" s="193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182</v>
      </c>
      <c r="AU262" s="18" t="s">
        <v>89</v>
      </c>
    </row>
    <row r="263" spans="1:65" s="13" customFormat="1" ht="11.25">
      <c r="B263" s="201"/>
      <c r="C263" s="202"/>
      <c r="D263" s="189" t="s">
        <v>184</v>
      </c>
      <c r="E263" s="203" t="s">
        <v>22</v>
      </c>
      <c r="F263" s="204" t="s">
        <v>505</v>
      </c>
      <c r="G263" s="202"/>
      <c r="H263" s="205">
        <v>107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184</v>
      </c>
      <c r="AU263" s="211" t="s">
        <v>89</v>
      </c>
      <c r="AV263" s="13" t="s">
        <v>89</v>
      </c>
      <c r="AW263" s="13" t="s">
        <v>38</v>
      </c>
      <c r="AX263" s="13" t="s">
        <v>23</v>
      </c>
      <c r="AY263" s="211" t="s">
        <v>126</v>
      </c>
    </row>
    <row r="264" spans="1:65" s="2" customFormat="1" ht="26.45" customHeight="1">
      <c r="A264" s="35"/>
      <c r="B264" s="36"/>
      <c r="C264" s="175" t="s">
        <v>506</v>
      </c>
      <c r="D264" s="175" t="s">
        <v>127</v>
      </c>
      <c r="E264" s="176" t="s">
        <v>507</v>
      </c>
      <c r="F264" s="177" t="s">
        <v>508</v>
      </c>
      <c r="G264" s="178" t="s">
        <v>205</v>
      </c>
      <c r="H264" s="179">
        <v>107</v>
      </c>
      <c r="I264" s="180"/>
      <c r="J264" s="181">
        <f>ROUND(I264*H264,2)</f>
        <v>0</v>
      </c>
      <c r="K264" s="182"/>
      <c r="L264" s="40"/>
      <c r="M264" s="183" t="s">
        <v>22</v>
      </c>
      <c r="N264" s="184" t="s">
        <v>50</v>
      </c>
      <c r="O264" s="65"/>
      <c r="P264" s="185">
        <f>O264*H264</f>
        <v>0</v>
      </c>
      <c r="Q264" s="185">
        <v>0</v>
      </c>
      <c r="R264" s="185">
        <f>Q264*H264</f>
        <v>0</v>
      </c>
      <c r="S264" s="185">
        <v>0</v>
      </c>
      <c r="T264" s="18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7" t="s">
        <v>143</v>
      </c>
      <c r="AT264" s="187" t="s">
        <v>127</v>
      </c>
      <c r="AU264" s="187" t="s">
        <v>89</v>
      </c>
      <c r="AY264" s="18" t="s">
        <v>126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8" t="s">
        <v>23</v>
      </c>
      <c r="BK264" s="188">
        <f>ROUND(I264*H264,2)</f>
        <v>0</v>
      </c>
      <c r="BL264" s="18" t="s">
        <v>143</v>
      </c>
      <c r="BM264" s="187" t="s">
        <v>509</v>
      </c>
    </row>
    <row r="265" spans="1:65" s="2" customFormat="1" ht="11.25">
      <c r="A265" s="35"/>
      <c r="B265" s="36"/>
      <c r="C265" s="37"/>
      <c r="D265" s="199" t="s">
        <v>182</v>
      </c>
      <c r="E265" s="37"/>
      <c r="F265" s="200" t="s">
        <v>510</v>
      </c>
      <c r="G265" s="37"/>
      <c r="H265" s="37"/>
      <c r="I265" s="191"/>
      <c r="J265" s="37"/>
      <c r="K265" s="37"/>
      <c r="L265" s="40"/>
      <c r="M265" s="192"/>
      <c r="N265" s="193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182</v>
      </c>
      <c r="AU265" s="18" t="s">
        <v>89</v>
      </c>
    </row>
    <row r="266" spans="1:65" s="13" customFormat="1" ht="11.25">
      <c r="B266" s="201"/>
      <c r="C266" s="202"/>
      <c r="D266" s="189" t="s">
        <v>184</v>
      </c>
      <c r="E266" s="203" t="s">
        <v>22</v>
      </c>
      <c r="F266" s="204" t="s">
        <v>505</v>
      </c>
      <c r="G266" s="202"/>
      <c r="H266" s="205">
        <v>107</v>
      </c>
      <c r="I266" s="206"/>
      <c r="J266" s="202"/>
      <c r="K266" s="202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184</v>
      </c>
      <c r="AU266" s="211" t="s">
        <v>89</v>
      </c>
      <c r="AV266" s="13" t="s">
        <v>89</v>
      </c>
      <c r="AW266" s="13" t="s">
        <v>38</v>
      </c>
      <c r="AX266" s="13" t="s">
        <v>23</v>
      </c>
      <c r="AY266" s="211" t="s">
        <v>126</v>
      </c>
    </row>
    <row r="267" spans="1:65" s="2" customFormat="1" ht="24" customHeight="1">
      <c r="A267" s="35"/>
      <c r="B267" s="36"/>
      <c r="C267" s="175" t="s">
        <v>511</v>
      </c>
      <c r="D267" s="175" t="s">
        <v>127</v>
      </c>
      <c r="E267" s="176" t="s">
        <v>512</v>
      </c>
      <c r="F267" s="177" t="s">
        <v>513</v>
      </c>
      <c r="G267" s="178" t="s">
        <v>205</v>
      </c>
      <c r="H267" s="179">
        <v>107</v>
      </c>
      <c r="I267" s="180"/>
      <c r="J267" s="181">
        <f>ROUND(I267*H267,2)</f>
        <v>0</v>
      </c>
      <c r="K267" s="182"/>
      <c r="L267" s="40"/>
      <c r="M267" s="183" t="s">
        <v>22</v>
      </c>
      <c r="N267" s="184" t="s">
        <v>50</v>
      </c>
      <c r="O267" s="65"/>
      <c r="P267" s="185">
        <f>O267*H267</f>
        <v>0</v>
      </c>
      <c r="Q267" s="185">
        <v>0</v>
      </c>
      <c r="R267" s="185">
        <f>Q267*H267</f>
        <v>0</v>
      </c>
      <c r="S267" s="185">
        <v>0</v>
      </c>
      <c r="T267" s="18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7" t="s">
        <v>143</v>
      </c>
      <c r="AT267" s="187" t="s">
        <v>127</v>
      </c>
      <c r="AU267" s="187" t="s">
        <v>89</v>
      </c>
      <c r="AY267" s="18" t="s">
        <v>126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8" t="s">
        <v>23</v>
      </c>
      <c r="BK267" s="188">
        <f>ROUND(I267*H267,2)</f>
        <v>0</v>
      </c>
      <c r="BL267" s="18" t="s">
        <v>143</v>
      </c>
      <c r="BM267" s="187" t="s">
        <v>514</v>
      </c>
    </row>
    <row r="268" spans="1:65" s="2" customFormat="1" ht="11.25">
      <c r="A268" s="35"/>
      <c r="B268" s="36"/>
      <c r="C268" s="37"/>
      <c r="D268" s="199" t="s">
        <v>182</v>
      </c>
      <c r="E268" s="37"/>
      <c r="F268" s="200" t="s">
        <v>515</v>
      </c>
      <c r="G268" s="37"/>
      <c r="H268" s="37"/>
      <c r="I268" s="191"/>
      <c r="J268" s="37"/>
      <c r="K268" s="37"/>
      <c r="L268" s="40"/>
      <c r="M268" s="192"/>
      <c r="N268" s="193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182</v>
      </c>
      <c r="AU268" s="18" t="s">
        <v>89</v>
      </c>
    </row>
    <row r="269" spans="1:65" s="13" customFormat="1" ht="11.25">
      <c r="B269" s="201"/>
      <c r="C269" s="202"/>
      <c r="D269" s="189" t="s">
        <v>184</v>
      </c>
      <c r="E269" s="203" t="s">
        <v>22</v>
      </c>
      <c r="F269" s="204" t="s">
        <v>516</v>
      </c>
      <c r="G269" s="202"/>
      <c r="H269" s="205">
        <v>107</v>
      </c>
      <c r="I269" s="206"/>
      <c r="J269" s="202"/>
      <c r="K269" s="202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184</v>
      </c>
      <c r="AU269" s="211" t="s">
        <v>89</v>
      </c>
      <c r="AV269" s="13" t="s">
        <v>89</v>
      </c>
      <c r="AW269" s="13" t="s">
        <v>38</v>
      </c>
      <c r="AX269" s="13" t="s">
        <v>79</v>
      </c>
      <c r="AY269" s="211" t="s">
        <v>126</v>
      </c>
    </row>
    <row r="270" spans="1:65" s="2" customFormat="1" ht="26.45" customHeight="1">
      <c r="A270" s="35"/>
      <c r="B270" s="36"/>
      <c r="C270" s="175" t="s">
        <v>517</v>
      </c>
      <c r="D270" s="175" t="s">
        <v>127</v>
      </c>
      <c r="E270" s="176" t="s">
        <v>518</v>
      </c>
      <c r="F270" s="177" t="s">
        <v>519</v>
      </c>
      <c r="G270" s="178" t="s">
        <v>205</v>
      </c>
      <c r="H270" s="179">
        <v>107</v>
      </c>
      <c r="I270" s="180"/>
      <c r="J270" s="181">
        <f>ROUND(I270*H270,2)</f>
        <v>0</v>
      </c>
      <c r="K270" s="182"/>
      <c r="L270" s="40"/>
      <c r="M270" s="183" t="s">
        <v>22</v>
      </c>
      <c r="N270" s="184" t="s">
        <v>50</v>
      </c>
      <c r="O270" s="65"/>
      <c r="P270" s="185">
        <f>O270*H270</f>
        <v>0</v>
      </c>
      <c r="Q270" s="185">
        <v>6.0000000000000002E-5</v>
      </c>
      <c r="R270" s="185">
        <f>Q270*H270</f>
        <v>6.4200000000000004E-3</v>
      </c>
      <c r="S270" s="185">
        <v>0</v>
      </c>
      <c r="T270" s="18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7" t="s">
        <v>143</v>
      </c>
      <c r="AT270" s="187" t="s">
        <v>127</v>
      </c>
      <c r="AU270" s="187" t="s">
        <v>89</v>
      </c>
      <c r="AY270" s="18" t="s">
        <v>126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8" t="s">
        <v>23</v>
      </c>
      <c r="BK270" s="188">
        <f>ROUND(I270*H270,2)</f>
        <v>0</v>
      </c>
      <c r="BL270" s="18" t="s">
        <v>143</v>
      </c>
      <c r="BM270" s="187" t="s">
        <v>520</v>
      </c>
    </row>
    <row r="271" spans="1:65" s="2" customFormat="1" ht="11.25">
      <c r="A271" s="35"/>
      <c r="B271" s="36"/>
      <c r="C271" s="37"/>
      <c r="D271" s="199" t="s">
        <v>182</v>
      </c>
      <c r="E271" s="37"/>
      <c r="F271" s="200" t="s">
        <v>521</v>
      </c>
      <c r="G271" s="37"/>
      <c r="H271" s="37"/>
      <c r="I271" s="191"/>
      <c r="J271" s="37"/>
      <c r="K271" s="37"/>
      <c r="L271" s="40"/>
      <c r="M271" s="192"/>
      <c r="N271" s="193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182</v>
      </c>
      <c r="AU271" s="18" t="s">
        <v>89</v>
      </c>
    </row>
    <row r="272" spans="1:65" s="13" customFormat="1" ht="11.25">
      <c r="B272" s="201"/>
      <c r="C272" s="202"/>
      <c r="D272" s="189" t="s">
        <v>184</v>
      </c>
      <c r="E272" s="203" t="s">
        <v>22</v>
      </c>
      <c r="F272" s="204" t="s">
        <v>516</v>
      </c>
      <c r="G272" s="202"/>
      <c r="H272" s="205">
        <v>107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184</v>
      </c>
      <c r="AU272" s="211" t="s">
        <v>89</v>
      </c>
      <c r="AV272" s="13" t="s">
        <v>89</v>
      </c>
      <c r="AW272" s="13" t="s">
        <v>38</v>
      </c>
      <c r="AX272" s="13" t="s">
        <v>79</v>
      </c>
      <c r="AY272" s="211" t="s">
        <v>126</v>
      </c>
    </row>
    <row r="273" spans="1:65" s="2" customFormat="1" ht="24" customHeight="1">
      <c r="A273" s="35"/>
      <c r="B273" s="36"/>
      <c r="C273" s="175" t="s">
        <v>522</v>
      </c>
      <c r="D273" s="175" t="s">
        <v>127</v>
      </c>
      <c r="E273" s="176" t="s">
        <v>523</v>
      </c>
      <c r="F273" s="177" t="s">
        <v>524</v>
      </c>
      <c r="G273" s="178" t="s">
        <v>180</v>
      </c>
      <c r="H273" s="179">
        <v>229</v>
      </c>
      <c r="I273" s="180"/>
      <c r="J273" s="181">
        <f>ROUND(I273*H273,2)</f>
        <v>0</v>
      </c>
      <c r="K273" s="182"/>
      <c r="L273" s="40"/>
      <c r="M273" s="183" t="s">
        <v>22</v>
      </c>
      <c r="N273" s="184" t="s">
        <v>50</v>
      </c>
      <c r="O273" s="65"/>
      <c r="P273" s="185">
        <f>O273*H273</f>
        <v>0</v>
      </c>
      <c r="Q273" s="185">
        <v>0</v>
      </c>
      <c r="R273" s="185">
        <f>Q273*H273</f>
        <v>0</v>
      </c>
      <c r="S273" s="185">
        <v>0.01</v>
      </c>
      <c r="T273" s="186">
        <f>S273*H273</f>
        <v>2.29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7" t="s">
        <v>143</v>
      </c>
      <c r="AT273" s="187" t="s">
        <v>127</v>
      </c>
      <c r="AU273" s="187" t="s">
        <v>89</v>
      </c>
      <c r="AY273" s="18" t="s">
        <v>126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8" t="s">
        <v>23</v>
      </c>
      <c r="BK273" s="188">
        <f>ROUND(I273*H273,2)</f>
        <v>0</v>
      </c>
      <c r="BL273" s="18" t="s">
        <v>143</v>
      </c>
      <c r="BM273" s="187" t="s">
        <v>525</v>
      </c>
    </row>
    <row r="274" spans="1:65" s="2" customFormat="1" ht="11.25">
      <c r="A274" s="35"/>
      <c r="B274" s="36"/>
      <c r="C274" s="37"/>
      <c r="D274" s="199" t="s">
        <v>182</v>
      </c>
      <c r="E274" s="37"/>
      <c r="F274" s="200" t="s">
        <v>526</v>
      </c>
      <c r="G274" s="37"/>
      <c r="H274" s="37"/>
      <c r="I274" s="191"/>
      <c r="J274" s="37"/>
      <c r="K274" s="37"/>
      <c r="L274" s="40"/>
      <c r="M274" s="192"/>
      <c r="N274" s="193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182</v>
      </c>
      <c r="AU274" s="18" t="s">
        <v>89</v>
      </c>
    </row>
    <row r="275" spans="1:65" s="13" customFormat="1" ht="11.25">
      <c r="B275" s="201"/>
      <c r="C275" s="202"/>
      <c r="D275" s="189" t="s">
        <v>184</v>
      </c>
      <c r="E275" s="203" t="s">
        <v>22</v>
      </c>
      <c r="F275" s="204" t="s">
        <v>330</v>
      </c>
      <c r="G275" s="202"/>
      <c r="H275" s="205">
        <v>229</v>
      </c>
      <c r="I275" s="206"/>
      <c r="J275" s="202"/>
      <c r="K275" s="202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184</v>
      </c>
      <c r="AU275" s="211" t="s">
        <v>89</v>
      </c>
      <c r="AV275" s="13" t="s">
        <v>89</v>
      </c>
      <c r="AW275" s="13" t="s">
        <v>38</v>
      </c>
      <c r="AX275" s="13" t="s">
        <v>23</v>
      </c>
      <c r="AY275" s="211" t="s">
        <v>126</v>
      </c>
    </row>
    <row r="276" spans="1:65" s="12" customFormat="1" ht="20.85" customHeight="1">
      <c r="B276" s="159"/>
      <c r="C276" s="160"/>
      <c r="D276" s="161" t="s">
        <v>78</v>
      </c>
      <c r="E276" s="173" t="s">
        <v>527</v>
      </c>
      <c r="F276" s="173" t="s">
        <v>528</v>
      </c>
      <c r="G276" s="160"/>
      <c r="H276" s="160"/>
      <c r="I276" s="163"/>
      <c r="J276" s="174">
        <f>BK276</f>
        <v>0</v>
      </c>
      <c r="K276" s="160"/>
      <c r="L276" s="165"/>
      <c r="M276" s="166"/>
      <c r="N276" s="167"/>
      <c r="O276" s="167"/>
      <c r="P276" s="168">
        <f>SUM(P277:P279)</f>
        <v>0</v>
      </c>
      <c r="Q276" s="167"/>
      <c r="R276" s="168">
        <f>SUM(R277:R279)</f>
        <v>0</v>
      </c>
      <c r="S276" s="167"/>
      <c r="T276" s="169">
        <f>SUM(T277:T279)</f>
        <v>0</v>
      </c>
      <c r="AR276" s="170" t="s">
        <v>23</v>
      </c>
      <c r="AT276" s="171" t="s">
        <v>78</v>
      </c>
      <c r="AU276" s="171" t="s">
        <v>89</v>
      </c>
      <c r="AY276" s="170" t="s">
        <v>126</v>
      </c>
      <c r="BK276" s="172">
        <f>SUM(BK277:BK279)</f>
        <v>0</v>
      </c>
    </row>
    <row r="277" spans="1:65" s="2" customFormat="1" ht="26.45" customHeight="1">
      <c r="A277" s="35"/>
      <c r="B277" s="36"/>
      <c r="C277" s="175" t="s">
        <v>529</v>
      </c>
      <c r="D277" s="175" t="s">
        <v>127</v>
      </c>
      <c r="E277" s="176" t="s">
        <v>530</v>
      </c>
      <c r="F277" s="177" t="s">
        <v>531</v>
      </c>
      <c r="G277" s="178" t="s">
        <v>250</v>
      </c>
      <c r="H277" s="179">
        <v>77.7</v>
      </c>
      <c r="I277" s="180"/>
      <c r="J277" s="181">
        <f>ROUND(I277*H277,2)</f>
        <v>0</v>
      </c>
      <c r="K277" s="182"/>
      <c r="L277" s="40"/>
      <c r="M277" s="183" t="s">
        <v>22</v>
      </c>
      <c r="N277" s="184" t="s">
        <v>50</v>
      </c>
      <c r="O277" s="65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7" t="s">
        <v>143</v>
      </c>
      <c r="AT277" s="187" t="s">
        <v>127</v>
      </c>
      <c r="AU277" s="187" t="s">
        <v>138</v>
      </c>
      <c r="AY277" s="18" t="s">
        <v>126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8" t="s">
        <v>23</v>
      </c>
      <c r="BK277" s="188">
        <f>ROUND(I277*H277,2)</f>
        <v>0</v>
      </c>
      <c r="BL277" s="18" t="s">
        <v>143</v>
      </c>
      <c r="BM277" s="187" t="s">
        <v>532</v>
      </c>
    </row>
    <row r="278" spans="1:65" s="2" customFormat="1" ht="11.25">
      <c r="A278" s="35"/>
      <c r="B278" s="36"/>
      <c r="C278" s="37"/>
      <c r="D278" s="199" t="s">
        <v>182</v>
      </c>
      <c r="E278" s="37"/>
      <c r="F278" s="200" t="s">
        <v>533</v>
      </c>
      <c r="G278" s="37"/>
      <c r="H278" s="37"/>
      <c r="I278" s="191"/>
      <c r="J278" s="37"/>
      <c r="K278" s="37"/>
      <c r="L278" s="40"/>
      <c r="M278" s="192"/>
      <c r="N278" s="193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182</v>
      </c>
      <c r="AU278" s="18" t="s">
        <v>138</v>
      </c>
    </row>
    <row r="279" spans="1:65" s="13" customFormat="1" ht="11.25">
      <c r="B279" s="201"/>
      <c r="C279" s="202"/>
      <c r="D279" s="189" t="s">
        <v>184</v>
      </c>
      <c r="E279" s="203" t="s">
        <v>22</v>
      </c>
      <c r="F279" s="204" t="s">
        <v>534</v>
      </c>
      <c r="G279" s="202"/>
      <c r="H279" s="205">
        <v>77.7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184</v>
      </c>
      <c r="AU279" s="211" t="s">
        <v>138</v>
      </c>
      <c r="AV279" s="13" t="s">
        <v>89</v>
      </c>
      <c r="AW279" s="13" t="s">
        <v>38</v>
      </c>
      <c r="AX279" s="13" t="s">
        <v>79</v>
      </c>
      <c r="AY279" s="211" t="s">
        <v>126</v>
      </c>
    </row>
    <row r="280" spans="1:65" s="12" customFormat="1" ht="22.9" customHeight="1">
      <c r="B280" s="159"/>
      <c r="C280" s="160"/>
      <c r="D280" s="161" t="s">
        <v>78</v>
      </c>
      <c r="E280" s="173" t="s">
        <v>535</v>
      </c>
      <c r="F280" s="173" t="s">
        <v>536</v>
      </c>
      <c r="G280" s="160"/>
      <c r="H280" s="160"/>
      <c r="I280" s="163"/>
      <c r="J280" s="174">
        <f>BK280</f>
        <v>0</v>
      </c>
      <c r="K280" s="160"/>
      <c r="L280" s="165"/>
      <c r="M280" s="166"/>
      <c r="N280" s="167"/>
      <c r="O280" s="167"/>
      <c r="P280" s="168">
        <f>SUM(P281:P298)</f>
        <v>0</v>
      </c>
      <c r="Q280" s="167"/>
      <c r="R280" s="168">
        <f>SUM(R281:R298)</f>
        <v>0</v>
      </c>
      <c r="S280" s="167"/>
      <c r="T280" s="169">
        <f>SUM(T281:T298)</f>
        <v>0</v>
      </c>
      <c r="AR280" s="170" t="s">
        <v>23</v>
      </c>
      <c r="AT280" s="171" t="s">
        <v>78</v>
      </c>
      <c r="AU280" s="171" t="s">
        <v>23</v>
      </c>
      <c r="AY280" s="170" t="s">
        <v>126</v>
      </c>
      <c r="BK280" s="172">
        <f>SUM(BK281:BK298)</f>
        <v>0</v>
      </c>
    </row>
    <row r="281" spans="1:65" s="2" customFormat="1" ht="26.45" customHeight="1">
      <c r="A281" s="35"/>
      <c r="B281" s="36"/>
      <c r="C281" s="175" t="s">
        <v>537</v>
      </c>
      <c r="D281" s="175" t="s">
        <v>127</v>
      </c>
      <c r="E281" s="176" t="s">
        <v>538</v>
      </c>
      <c r="F281" s="177" t="s">
        <v>539</v>
      </c>
      <c r="G281" s="178" t="s">
        <v>250</v>
      </c>
      <c r="H281" s="179">
        <v>38</v>
      </c>
      <c r="I281" s="180"/>
      <c r="J281" s="181">
        <f>ROUND(I281*H281,2)</f>
        <v>0</v>
      </c>
      <c r="K281" s="182"/>
      <c r="L281" s="40"/>
      <c r="M281" s="183" t="s">
        <v>22</v>
      </c>
      <c r="N281" s="184" t="s">
        <v>50</v>
      </c>
      <c r="O281" s="65"/>
      <c r="P281" s="185">
        <f>O281*H281</f>
        <v>0</v>
      </c>
      <c r="Q281" s="185">
        <v>0</v>
      </c>
      <c r="R281" s="185">
        <f>Q281*H281</f>
        <v>0</v>
      </c>
      <c r="S281" s="185">
        <v>0</v>
      </c>
      <c r="T281" s="18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7" t="s">
        <v>143</v>
      </c>
      <c r="AT281" s="187" t="s">
        <v>127</v>
      </c>
      <c r="AU281" s="187" t="s">
        <v>89</v>
      </c>
      <c r="AY281" s="18" t="s">
        <v>126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8" t="s">
        <v>23</v>
      </c>
      <c r="BK281" s="188">
        <f>ROUND(I281*H281,2)</f>
        <v>0</v>
      </c>
      <c r="BL281" s="18" t="s">
        <v>143</v>
      </c>
      <c r="BM281" s="187" t="s">
        <v>540</v>
      </c>
    </row>
    <row r="282" spans="1:65" s="2" customFormat="1" ht="11.25">
      <c r="A282" s="35"/>
      <c r="B282" s="36"/>
      <c r="C282" s="37"/>
      <c r="D282" s="199" t="s">
        <v>182</v>
      </c>
      <c r="E282" s="37"/>
      <c r="F282" s="200" t="s">
        <v>541</v>
      </c>
      <c r="G282" s="37"/>
      <c r="H282" s="37"/>
      <c r="I282" s="191"/>
      <c r="J282" s="37"/>
      <c r="K282" s="37"/>
      <c r="L282" s="40"/>
      <c r="M282" s="192"/>
      <c r="N282" s="193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182</v>
      </c>
      <c r="AU282" s="18" t="s">
        <v>89</v>
      </c>
    </row>
    <row r="283" spans="1:65" s="13" customFormat="1" ht="11.25">
      <c r="B283" s="201"/>
      <c r="C283" s="202"/>
      <c r="D283" s="189" t="s">
        <v>184</v>
      </c>
      <c r="E283" s="203" t="s">
        <v>22</v>
      </c>
      <c r="F283" s="204" t="s">
        <v>388</v>
      </c>
      <c r="G283" s="202"/>
      <c r="H283" s="205">
        <v>38</v>
      </c>
      <c r="I283" s="206"/>
      <c r="J283" s="202"/>
      <c r="K283" s="202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184</v>
      </c>
      <c r="AU283" s="211" t="s">
        <v>89</v>
      </c>
      <c r="AV283" s="13" t="s">
        <v>89</v>
      </c>
      <c r="AW283" s="13" t="s">
        <v>38</v>
      </c>
      <c r="AX283" s="13" t="s">
        <v>23</v>
      </c>
      <c r="AY283" s="211" t="s">
        <v>126</v>
      </c>
    </row>
    <row r="284" spans="1:65" s="2" customFormat="1" ht="26.45" customHeight="1">
      <c r="A284" s="35"/>
      <c r="B284" s="36"/>
      <c r="C284" s="175" t="s">
        <v>542</v>
      </c>
      <c r="D284" s="175" t="s">
        <v>127</v>
      </c>
      <c r="E284" s="176" t="s">
        <v>543</v>
      </c>
      <c r="F284" s="177" t="s">
        <v>544</v>
      </c>
      <c r="G284" s="178" t="s">
        <v>250</v>
      </c>
      <c r="H284" s="179">
        <v>7.8</v>
      </c>
      <c r="I284" s="180"/>
      <c r="J284" s="181">
        <f>ROUND(I284*H284,2)</f>
        <v>0</v>
      </c>
      <c r="K284" s="182"/>
      <c r="L284" s="40"/>
      <c r="M284" s="183" t="s">
        <v>22</v>
      </c>
      <c r="N284" s="184" t="s">
        <v>50</v>
      </c>
      <c r="O284" s="65"/>
      <c r="P284" s="185">
        <f>O284*H284</f>
        <v>0</v>
      </c>
      <c r="Q284" s="185">
        <v>0</v>
      </c>
      <c r="R284" s="185">
        <f>Q284*H284</f>
        <v>0</v>
      </c>
      <c r="S284" s="185">
        <v>0</v>
      </c>
      <c r="T284" s="186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7" t="s">
        <v>143</v>
      </c>
      <c r="AT284" s="187" t="s">
        <v>127</v>
      </c>
      <c r="AU284" s="187" t="s">
        <v>89</v>
      </c>
      <c r="AY284" s="18" t="s">
        <v>126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8" t="s">
        <v>23</v>
      </c>
      <c r="BK284" s="188">
        <f>ROUND(I284*H284,2)</f>
        <v>0</v>
      </c>
      <c r="BL284" s="18" t="s">
        <v>143</v>
      </c>
      <c r="BM284" s="187" t="s">
        <v>545</v>
      </c>
    </row>
    <row r="285" spans="1:65" s="2" customFormat="1" ht="11.25">
      <c r="A285" s="35"/>
      <c r="B285" s="36"/>
      <c r="C285" s="37"/>
      <c r="D285" s="199" t="s">
        <v>182</v>
      </c>
      <c r="E285" s="37"/>
      <c r="F285" s="200" t="s">
        <v>546</v>
      </c>
      <c r="G285" s="37"/>
      <c r="H285" s="37"/>
      <c r="I285" s="191"/>
      <c r="J285" s="37"/>
      <c r="K285" s="37"/>
      <c r="L285" s="40"/>
      <c r="M285" s="192"/>
      <c r="N285" s="193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182</v>
      </c>
      <c r="AU285" s="18" t="s">
        <v>89</v>
      </c>
    </row>
    <row r="286" spans="1:65" s="13" customFormat="1" ht="11.25">
      <c r="B286" s="201"/>
      <c r="C286" s="202"/>
      <c r="D286" s="189" t="s">
        <v>184</v>
      </c>
      <c r="E286" s="203" t="s">
        <v>22</v>
      </c>
      <c r="F286" s="204" t="s">
        <v>547</v>
      </c>
      <c r="G286" s="202"/>
      <c r="H286" s="205">
        <v>7.8</v>
      </c>
      <c r="I286" s="206"/>
      <c r="J286" s="202"/>
      <c r="K286" s="202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184</v>
      </c>
      <c r="AU286" s="211" t="s">
        <v>89</v>
      </c>
      <c r="AV286" s="13" t="s">
        <v>89</v>
      </c>
      <c r="AW286" s="13" t="s">
        <v>38</v>
      </c>
      <c r="AX286" s="13" t="s">
        <v>23</v>
      </c>
      <c r="AY286" s="211" t="s">
        <v>126</v>
      </c>
    </row>
    <row r="287" spans="1:65" s="2" customFormat="1" ht="26.45" customHeight="1">
      <c r="A287" s="35"/>
      <c r="B287" s="36"/>
      <c r="C287" s="175" t="s">
        <v>548</v>
      </c>
      <c r="D287" s="175" t="s">
        <v>127</v>
      </c>
      <c r="E287" s="176" t="s">
        <v>549</v>
      </c>
      <c r="F287" s="177" t="s">
        <v>550</v>
      </c>
      <c r="G287" s="178" t="s">
        <v>250</v>
      </c>
      <c r="H287" s="179">
        <v>722</v>
      </c>
      <c r="I287" s="180"/>
      <c r="J287" s="181">
        <f>ROUND(I287*H287,2)</f>
        <v>0</v>
      </c>
      <c r="K287" s="182"/>
      <c r="L287" s="40"/>
      <c r="M287" s="183" t="s">
        <v>22</v>
      </c>
      <c r="N287" s="184" t="s">
        <v>50</v>
      </c>
      <c r="O287" s="65"/>
      <c r="P287" s="185">
        <f>O287*H287</f>
        <v>0</v>
      </c>
      <c r="Q287" s="185">
        <v>0</v>
      </c>
      <c r="R287" s="185">
        <f>Q287*H287</f>
        <v>0</v>
      </c>
      <c r="S287" s="185">
        <v>0</v>
      </c>
      <c r="T287" s="18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7" t="s">
        <v>143</v>
      </c>
      <c r="AT287" s="187" t="s">
        <v>127</v>
      </c>
      <c r="AU287" s="187" t="s">
        <v>89</v>
      </c>
      <c r="AY287" s="18" t="s">
        <v>126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18" t="s">
        <v>23</v>
      </c>
      <c r="BK287" s="188">
        <f>ROUND(I287*H287,2)</f>
        <v>0</v>
      </c>
      <c r="BL287" s="18" t="s">
        <v>143</v>
      </c>
      <c r="BM287" s="187" t="s">
        <v>551</v>
      </c>
    </row>
    <row r="288" spans="1:65" s="2" customFormat="1" ht="11.25">
      <c r="A288" s="35"/>
      <c r="B288" s="36"/>
      <c r="C288" s="37"/>
      <c r="D288" s="199" t="s">
        <v>182</v>
      </c>
      <c r="E288" s="37"/>
      <c r="F288" s="200" t="s">
        <v>552</v>
      </c>
      <c r="G288" s="37"/>
      <c r="H288" s="37"/>
      <c r="I288" s="191"/>
      <c r="J288" s="37"/>
      <c r="K288" s="37"/>
      <c r="L288" s="40"/>
      <c r="M288" s="192"/>
      <c r="N288" s="193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182</v>
      </c>
      <c r="AU288" s="18" t="s">
        <v>89</v>
      </c>
    </row>
    <row r="289" spans="1:65" s="13" customFormat="1" ht="11.25">
      <c r="B289" s="201"/>
      <c r="C289" s="202"/>
      <c r="D289" s="189" t="s">
        <v>184</v>
      </c>
      <c r="E289" s="203" t="s">
        <v>22</v>
      </c>
      <c r="F289" s="204" t="s">
        <v>553</v>
      </c>
      <c r="G289" s="202"/>
      <c r="H289" s="205">
        <v>722</v>
      </c>
      <c r="I289" s="206"/>
      <c r="J289" s="202"/>
      <c r="K289" s="202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184</v>
      </c>
      <c r="AU289" s="211" t="s">
        <v>89</v>
      </c>
      <c r="AV289" s="13" t="s">
        <v>89</v>
      </c>
      <c r="AW289" s="13" t="s">
        <v>38</v>
      </c>
      <c r="AX289" s="13" t="s">
        <v>23</v>
      </c>
      <c r="AY289" s="211" t="s">
        <v>126</v>
      </c>
    </row>
    <row r="290" spans="1:65" s="2" customFormat="1" ht="26.45" customHeight="1">
      <c r="A290" s="35"/>
      <c r="B290" s="36"/>
      <c r="C290" s="175" t="s">
        <v>554</v>
      </c>
      <c r="D290" s="175" t="s">
        <v>127</v>
      </c>
      <c r="E290" s="176" t="s">
        <v>555</v>
      </c>
      <c r="F290" s="177" t="s">
        <v>550</v>
      </c>
      <c r="G290" s="178" t="s">
        <v>250</v>
      </c>
      <c r="H290" s="179">
        <v>148.19999999999999</v>
      </c>
      <c r="I290" s="180"/>
      <c r="J290" s="181">
        <f>ROUND(I290*H290,2)</f>
        <v>0</v>
      </c>
      <c r="K290" s="182"/>
      <c r="L290" s="40"/>
      <c r="M290" s="183" t="s">
        <v>22</v>
      </c>
      <c r="N290" s="184" t="s">
        <v>50</v>
      </c>
      <c r="O290" s="65"/>
      <c r="P290" s="185">
        <f>O290*H290</f>
        <v>0</v>
      </c>
      <c r="Q290" s="185">
        <v>0</v>
      </c>
      <c r="R290" s="185">
        <f>Q290*H290</f>
        <v>0</v>
      </c>
      <c r="S290" s="185">
        <v>0</v>
      </c>
      <c r="T290" s="18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7" t="s">
        <v>143</v>
      </c>
      <c r="AT290" s="187" t="s">
        <v>127</v>
      </c>
      <c r="AU290" s="187" t="s">
        <v>89</v>
      </c>
      <c r="AY290" s="18" t="s">
        <v>126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8" t="s">
        <v>23</v>
      </c>
      <c r="BK290" s="188">
        <f>ROUND(I290*H290,2)</f>
        <v>0</v>
      </c>
      <c r="BL290" s="18" t="s">
        <v>143</v>
      </c>
      <c r="BM290" s="187" t="s">
        <v>556</v>
      </c>
    </row>
    <row r="291" spans="1:65" s="2" customFormat="1" ht="11.25">
      <c r="A291" s="35"/>
      <c r="B291" s="36"/>
      <c r="C291" s="37"/>
      <c r="D291" s="199" t="s">
        <v>182</v>
      </c>
      <c r="E291" s="37"/>
      <c r="F291" s="200" t="s">
        <v>557</v>
      </c>
      <c r="G291" s="37"/>
      <c r="H291" s="37"/>
      <c r="I291" s="191"/>
      <c r="J291" s="37"/>
      <c r="K291" s="37"/>
      <c r="L291" s="40"/>
      <c r="M291" s="192"/>
      <c r="N291" s="193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182</v>
      </c>
      <c r="AU291" s="18" t="s">
        <v>89</v>
      </c>
    </row>
    <row r="292" spans="1:65" s="13" customFormat="1" ht="11.25">
      <c r="B292" s="201"/>
      <c r="C292" s="202"/>
      <c r="D292" s="189" t="s">
        <v>184</v>
      </c>
      <c r="E292" s="203" t="s">
        <v>22</v>
      </c>
      <c r="F292" s="204" t="s">
        <v>558</v>
      </c>
      <c r="G292" s="202"/>
      <c r="H292" s="205">
        <v>148.19999999999999</v>
      </c>
      <c r="I292" s="206"/>
      <c r="J292" s="202"/>
      <c r="K292" s="202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184</v>
      </c>
      <c r="AU292" s="211" t="s">
        <v>89</v>
      </c>
      <c r="AV292" s="13" t="s">
        <v>89</v>
      </c>
      <c r="AW292" s="13" t="s">
        <v>38</v>
      </c>
      <c r="AX292" s="13" t="s">
        <v>23</v>
      </c>
      <c r="AY292" s="211" t="s">
        <v>126</v>
      </c>
    </row>
    <row r="293" spans="1:65" s="2" customFormat="1" ht="26.45" customHeight="1">
      <c r="A293" s="35"/>
      <c r="B293" s="36"/>
      <c r="C293" s="175" t="s">
        <v>559</v>
      </c>
      <c r="D293" s="175" t="s">
        <v>127</v>
      </c>
      <c r="E293" s="176" t="s">
        <v>560</v>
      </c>
      <c r="F293" s="177" t="s">
        <v>561</v>
      </c>
      <c r="G293" s="178" t="s">
        <v>250</v>
      </c>
      <c r="H293" s="179">
        <v>7.8</v>
      </c>
      <c r="I293" s="180"/>
      <c r="J293" s="181">
        <f>ROUND(I293*H293,2)</f>
        <v>0</v>
      </c>
      <c r="K293" s="182"/>
      <c r="L293" s="40"/>
      <c r="M293" s="183" t="s">
        <v>22</v>
      </c>
      <c r="N293" s="184" t="s">
        <v>50</v>
      </c>
      <c r="O293" s="65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7" t="s">
        <v>143</v>
      </c>
      <c r="AT293" s="187" t="s">
        <v>127</v>
      </c>
      <c r="AU293" s="187" t="s">
        <v>89</v>
      </c>
      <c r="AY293" s="18" t="s">
        <v>126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8" t="s">
        <v>23</v>
      </c>
      <c r="BK293" s="188">
        <f>ROUND(I293*H293,2)</f>
        <v>0</v>
      </c>
      <c r="BL293" s="18" t="s">
        <v>143</v>
      </c>
      <c r="BM293" s="187" t="s">
        <v>562</v>
      </c>
    </row>
    <row r="294" spans="1:65" s="2" customFormat="1" ht="11.25">
      <c r="A294" s="35"/>
      <c r="B294" s="36"/>
      <c r="C294" s="37"/>
      <c r="D294" s="199" t="s">
        <v>182</v>
      </c>
      <c r="E294" s="37"/>
      <c r="F294" s="200" t="s">
        <v>563</v>
      </c>
      <c r="G294" s="37"/>
      <c r="H294" s="37"/>
      <c r="I294" s="191"/>
      <c r="J294" s="37"/>
      <c r="K294" s="37"/>
      <c r="L294" s="40"/>
      <c r="M294" s="192"/>
      <c r="N294" s="193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182</v>
      </c>
      <c r="AU294" s="18" t="s">
        <v>89</v>
      </c>
    </row>
    <row r="295" spans="1:65" s="13" customFormat="1" ht="11.25">
      <c r="B295" s="201"/>
      <c r="C295" s="202"/>
      <c r="D295" s="189" t="s">
        <v>184</v>
      </c>
      <c r="E295" s="203" t="s">
        <v>22</v>
      </c>
      <c r="F295" s="204" t="s">
        <v>547</v>
      </c>
      <c r="G295" s="202"/>
      <c r="H295" s="205">
        <v>7.8</v>
      </c>
      <c r="I295" s="206"/>
      <c r="J295" s="202"/>
      <c r="K295" s="202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184</v>
      </c>
      <c r="AU295" s="211" t="s">
        <v>89</v>
      </c>
      <c r="AV295" s="13" t="s">
        <v>89</v>
      </c>
      <c r="AW295" s="13" t="s">
        <v>38</v>
      </c>
      <c r="AX295" s="13" t="s">
        <v>23</v>
      </c>
      <c r="AY295" s="211" t="s">
        <v>126</v>
      </c>
    </row>
    <row r="296" spans="1:65" s="2" customFormat="1" ht="26.45" customHeight="1">
      <c r="A296" s="35"/>
      <c r="B296" s="36"/>
      <c r="C296" s="175" t="s">
        <v>564</v>
      </c>
      <c r="D296" s="175" t="s">
        <v>127</v>
      </c>
      <c r="E296" s="176" t="s">
        <v>565</v>
      </c>
      <c r="F296" s="177" t="s">
        <v>566</v>
      </c>
      <c r="G296" s="178" t="s">
        <v>250</v>
      </c>
      <c r="H296" s="179">
        <v>38</v>
      </c>
      <c r="I296" s="180"/>
      <c r="J296" s="181">
        <f>ROUND(I296*H296,2)</f>
        <v>0</v>
      </c>
      <c r="K296" s="182"/>
      <c r="L296" s="40"/>
      <c r="M296" s="183" t="s">
        <v>22</v>
      </c>
      <c r="N296" s="184" t="s">
        <v>50</v>
      </c>
      <c r="O296" s="65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7" t="s">
        <v>143</v>
      </c>
      <c r="AT296" s="187" t="s">
        <v>127</v>
      </c>
      <c r="AU296" s="187" t="s">
        <v>89</v>
      </c>
      <c r="AY296" s="18" t="s">
        <v>126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8" t="s">
        <v>23</v>
      </c>
      <c r="BK296" s="188">
        <f>ROUND(I296*H296,2)</f>
        <v>0</v>
      </c>
      <c r="BL296" s="18" t="s">
        <v>143</v>
      </c>
      <c r="BM296" s="187" t="s">
        <v>567</v>
      </c>
    </row>
    <row r="297" spans="1:65" s="2" customFormat="1" ht="11.25">
      <c r="A297" s="35"/>
      <c r="B297" s="36"/>
      <c r="C297" s="37"/>
      <c r="D297" s="199" t="s">
        <v>182</v>
      </c>
      <c r="E297" s="37"/>
      <c r="F297" s="200" t="s">
        <v>568</v>
      </c>
      <c r="G297" s="37"/>
      <c r="H297" s="37"/>
      <c r="I297" s="191"/>
      <c r="J297" s="37"/>
      <c r="K297" s="37"/>
      <c r="L297" s="40"/>
      <c r="M297" s="192"/>
      <c r="N297" s="193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182</v>
      </c>
      <c r="AU297" s="18" t="s">
        <v>89</v>
      </c>
    </row>
    <row r="298" spans="1:65" s="13" customFormat="1" ht="11.25">
      <c r="B298" s="201"/>
      <c r="C298" s="202"/>
      <c r="D298" s="189" t="s">
        <v>184</v>
      </c>
      <c r="E298" s="203" t="s">
        <v>22</v>
      </c>
      <c r="F298" s="204" t="s">
        <v>388</v>
      </c>
      <c r="G298" s="202"/>
      <c r="H298" s="205">
        <v>38</v>
      </c>
      <c r="I298" s="206"/>
      <c r="J298" s="202"/>
      <c r="K298" s="202"/>
      <c r="L298" s="207"/>
      <c r="M298" s="234"/>
      <c r="N298" s="235"/>
      <c r="O298" s="235"/>
      <c r="P298" s="235"/>
      <c r="Q298" s="235"/>
      <c r="R298" s="235"/>
      <c r="S298" s="235"/>
      <c r="T298" s="236"/>
      <c r="AT298" s="211" t="s">
        <v>184</v>
      </c>
      <c r="AU298" s="211" t="s">
        <v>89</v>
      </c>
      <c r="AV298" s="13" t="s">
        <v>89</v>
      </c>
      <c r="AW298" s="13" t="s">
        <v>38</v>
      </c>
      <c r="AX298" s="13" t="s">
        <v>23</v>
      </c>
      <c r="AY298" s="211" t="s">
        <v>126</v>
      </c>
    </row>
    <row r="299" spans="1:65" s="2" customFormat="1" ht="6.95" customHeight="1">
      <c r="A299" s="35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0"/>
      <c r="M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</row>
  </sheetData>
  <sheetProtection algorithmName="SHA-512" hashValue="m2uZlLFMQLPVNqMIdeu1C78paXrvXpxh5UdDmnEORp6xo8kmkp0p9bs7OxIABV9JptcHiRipm1fjHGPxXsVMSw==" saltValue="U7ftCMwFzO9z14nnQimTLIDjgtxW9106bSL7QRQuBWVx3f+QB1gGTOfrXlmH2GP5FPPeanK+47cTtvXfYe5hAQ==" spinCount="100000" sheet="1" objects="1" scenarios="1" formatColumns="0" formatRows="0" autoFilter="0"/>
  <autoFilter ref="C85:K29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1" r:id="rId4"/>
    <hyperlink ref="F104" r:id="rId5"/>
    <hyperlink ref="F107" r:id="rId6"/>
    <hyperlink ref="F110" r:id="rId7"/>
    <hyperlink ref="F114" r:id="rId8"/>
    <hyperlink ref="F118" r:id="rId9"/>
    <hyperlink ref="F123" r:id="rId10"/>
    <hyperlink ref="F126" r:id="rId11"/>
    <hyperlink ref="F129" r:id="rId12"/>
    <hyperlink ref="F132" r:id="rId13"/>
    <hyperlink ref="F135" r:id="rId14"/>
    <hyperlink ref="F140" r:id="rId15"/>
    <hyperlink ref="F144" r:id="rId16"/>
    <hyperlink ref="F150" r:id="rId17"/>
    <hyperlink ref="F153" r:id="rId18"/>
    <hyperlink ref="F157" r:id="rId19"/>
    <hyperlink ref="F160" r:id="rId20"/>
    <hyperlink ref="F163" r:id="rId21"/>
    <hyperlink ref="F166" r:id="rId22"/>
    <hyperlink ref="F169" r:id="rId23"/>
    <hyperlink ref="F172" r:id="rId24"/>
    <hyperlink ref="F175" r:id="rId25"/>
    <hyperlink ref="F178" r:id="rId26"/>
    <hyperlink ref="F189" r:id="rId27"/>
    <hyperlink ref="F193" r:id="rId28"/>
    <hyperlink ref="F198" r:id="rId29"/>
    <hyperlink ref="F212" r:id="rId30"/>
    <hyperlink ref="F217" r:id="rId31"/>
    <hyperlink ref="F228" r:id="rId32"/>
    <hyperlink ref="F238" r:id="rId33"/>
    <hyperlink ref="F241" r:id="rId34"/>
    <hyperlink ref="F244" r:id="rId35"/>
    <hyperlink ref="F248" r:id="rId36"/>
    <hyperlink ref="F262" r:id="rId37"/>
    <hyperlink ref="F265" r:id="rId38"/>
    <hyperlink ref="F268" r:id="rId39"/>
    <hyperlink ref="F271" r:id="rId40"/>
    <hyperlink ref="F274" r:id="rId41"/>
    <hyperlink ref="F278" r:id="rId42"/>
    <hyperlink ref="F282" r:id="rId43"/>
    <hyperlink ref="F285" r:id="rId44"/>
    <hyperlink ref="F288" r:id="rId45"/>
    <hyperlink ref="F291" r:id="rId46"/>
    <hyperlink ref="F294" r:id="rId47"/>
    <hyperlink ref="F297" r:id="rId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89</v>
      </c>
    </row>
    <row r="4" spans="1:46" s="1" customFormat="1" ht="24.95" customHeight="1">
      <c r="B4" s="21"/>
      <c r="D4" s="104" t="s">
        <v>99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0" t="str">
        <f>'Rekapitulace stavby'!K6</f>
        <v>Rekonstrukce ul. Větrná a veřejné osvětlení</v>
      </c>
      <c r="F7" s="371"/>
      <c r="G7" s="371"/>
      <c r="H7" s="371"/>
      <c r="L7" s="21"/>
    </row>
    <row r="8" spans="1:46" s="2" customFormat="1" ht="12" customHeight="1">
      <c r="A8" s="35"/>
      <c r="B8" s="40"/>
      <c r="C8" s="35"/>
      <c r="D8" s="106" t="s">
        <v>100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569</v>
      </c>
      <c r="F9" s="373"/>
      <c r="G9" s="373"/>
      <c r="H9" s="37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19</v>
      </c>
      <c r="E11" s="35"/>
      <c r="F11" s="108" t="s">
        <v>88</v>
      </c>
      <c r="G11" s="35"/>
      <c r="H11" s="35"/>
      <c r="I11" s="106" t="s">
        <v>21</v>
      </c>
      <c r="J11" s="108" t="s">
        <v>301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24</v>
      </c>
      <c r="E12" s="35"/>
      <c r="F12" s="108" t="s">
        <v>25</v>
      </c>
      <c r="G12" s="35"/>
      <c r="H12" s="35"/>
      <c r="I12" s="106" t="s">
        <v>26</v>
      </c>
      <c r="J12" s="109" t="str">
        <f>'Rekapitulace stavby'!AN8</f>
        <v>15. 12. 2025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237" t="s">
        <v>570</v>
      </c>
      <c r="E13" s="35"/>
      <c r="F13" s="238" t="s">
        <v>571</v>
      </c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30</v>
      </c>
      <c r="E14" s="35"/>
      <c r="F14" s="35"/>
      <c r="G14" s="35"/>
      <c r="H14" s="35"/>
      <c r="I14" s="106" t="s">
        <v>31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město Kolín</v>
      </c>
      <c r="F15" s="35"/>
      <c r="G15" s="35"/>
      <c r="H15" s="35"/>
      <c r="I15" s="106" t="s">
        <v>33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34</v>
      </c>
      <c r="E17" s="35"/>
      <c r="F17" s="35"/>
      <c r="G17" s="35"/>
      <c r="H17" s="35"/>
      <c r="I17" s="106" t="s">
        <v>31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06" t="s">
        <v>33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36</v>
      </c>
      <c r="E20" s="35"/>
      <c r="F20" s="35"/>
      <c r="G20" s="35"/>
      <c r="H20" s="35"/>
      <c r="I20" s="106" t="s">
        <v>31</v>
      </c>
      <c r="J20" s="108" t="s">
        <v>22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572</v>
      </c>
      <c r="F21" s="35"/>
      <c r="G21" s="35"/>
      <c r="H21" s="35"/>
      <c r="I21" s="106" t="s">
        <v>33</v>
      </c>
      <c r="J21" s="108" t="s">
        <v>22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31</v>
      </c>
      <c r="J23" s="108" t="s">
        <v>22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573</v>
      </c>
      <c r="F24" s="35"/>
      <c r="G24" s="35"/>
      <c r="H24" s="35"/>
      <c r="I24" s="106" t="s">
        <v>33</v>
      </c>
      <c r="J24" s="108" t="s">
        <v>22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3.75" customHeight="1">
      <c r="A27" s="110"/>
      <c r="B27" s="111"/>
      <c r="C27" s="110"/>
      <c r="D27" s="110"/>
      <c r="E27" s="376" t="s">
        <v>574</v>
      </c>
      <c r="F27" s="376"/>
      <c r="G27" s="376"/>
      <c r="H27" s="37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49</v>
      </c>
      <c r="E33" s="106" t="s">
        <v>50</v>
      </c>
      <c r="F33" s="118">
        <f>ROUND((SUM(BE91:BE246)),  2)</f>
        <v>0</v>
      </c>
      <c r="G33" s="35"/>
      <c r="H33" s="35"/>
      <c r="I33" s="119">
        <v>0.21</v>
      </c>
      <c r="J33" s="118">
        <f>ROUND(((SUM(BE91:BE246))*I33),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51</v>
      </c>
      <c r="F34" s="118">
        <f>ROUND((SUM(BF91:BF246)),  2)</f>
        <v>0</v>
      </c>
      <c r="G34" s="35"/>
      <c r="H34" s="35"/>
      <c r="I34" s="119">
        <v>0.15</v>
      </c>
      <c r="J34" s="118">
        <f>ROUND(((SUM(BF91:BF246))*I34),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52</v>
      </c>
      <c r="F35" s="118">
        <f>ROUND((SUM(BG91:BG246)),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53</v>
      </c>
      <c r="F36" s="118">
        <f>ROUND((SUM(BH91:BH246)),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54</v>
      </c>
      <c r="F37" s="118">
        <f>ROUND((SUM(BI91:BI246)),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Rekonstrukce ul. Větrná a veřejné osvětlení</v>
      </c>
      <c r="F48" s="378"/>
      <c r="G48" s="378"/>
      <c r="H48" s="37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 xml:space="preserve">100.2 - Veřejné osvětlení </v>
      </c>
      <c r="F50" s="379"/>
      <c r="G50" s="379"/>
      <c r="H50" s="37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24</v>
      </c>
      <c r="D52" s="37"/>
      <c r="E52" s="37"/>
      <c r="F52" s="28" t="str">
        <f>F12</f>
        <v>Kolín</v>
      </c>
      <c r="G52" s="37"/>
      <c r="H52" s="37"/>
      <c r="I52" s="30" t="s">
        <v>26</v>
      </c>
      <c r="J52" s="60" t="str">
        <f>IF(J12="","",J12)</f>
        <v>15. 12. 2025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30</v>
      </c>
      <c r="D54" s="37"/>
      <c r="E54" s="37"/>
      <c r="F54" s="28" t="str">
        <f>E15</f>
        <v>město Kolín</v>
      </c>
      <c r="G54" s="37"/>
      <c r="H54" s="37"/>
      <c r="I54" s="30" t="s">
        <v>36</v>
      </c>
      <c r="J54" s="33" t="str">
        <f>E21</f>
        <v>Ing. Tomáš Dvořák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34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S4a,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106</v>
      </c>
      <c r="D57" s="132"/>
      <c r="E57" s="132"/>
      <c r="F57" s="132"/>
      <c r="G57" s="132"/>
      <c r="H57" s="132"/>
      <c r="I57" s="132"/>
      <c r="J57" s="133" t="s">
        <v>107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108</v>
      </c>
    </row>
    <row r="60" spans="1:47" s="9" customFormat="1" ht="24.95" customHeight="1">
      <c r="B60" s="135"/>
      <c r="C60" s="136"/>
      <c r="D60" s="137" t="s">
        <v>168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169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172</v>
      </c>
      <c r="E62" s="144"/>
      <c r="F62" s="144"/>
      <c r="G62" s="144"/>
      <c r="H62" s="144"/>
      <c r="I62" s="144"/>
      <c r="J62" s="145">
        <f>J113</f>
        <v>0</v>
      </c>
      <c r="K62" s="142"/>
      <c r="L62" s="146"/>
    </row>
    <row r="63" spans="1:47" s="10" customFormat="1" ht="14.85" customHeight="1">
      <c r="B63" s="141"/>
      <c r="C63" s="142"/>
      <c r="D63" s="143" t="s">
        <v>173</v>
      </c>
      <c r="E63" s="144"/>
      <c r="F63" s="144"/>
      <c r="G63" s="144"/>
      <c r="H63" s="144"/>
      <c r="I63" s="144"/>
      <c r="J63" s="145">
        <f>J114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575</v>
      </c>
      <c r="E64" s="144"/>
      <c r="F64" s="144"/>
      <c r="G64" s="144"/>
      <c r="H64" s="144"/>
      <c r="I64" s="144"/>
      <c r="J64" s="145">
        <f>J120</f>
        <v>0</v>
      </c>
      <c r="K64" s="142"/>
      <c r="L64" s="146"/>
    </row>
    <row r="65" spans="1:31" s="9" customFormat="1" ht="24.95" customHeight="1">
      <c r="B65" s="135"/>
      <c r="C65" s="136"/>
      <c r="D65" s="137" t="s">
        <v>576</v>
      </c>
      <c r="E65" s="138"/>
      <c r="F65" s="138"/>
      <c r="G65" s="138"/>
      <c r="H65" s="138"/>
      <c r="I65" s="138"/>
      <c r="J65" s="139">
        <f>J123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577</v>
      </c>
      <c r="E66" s="144"/>
      <c r="F66" s="144"/>
      <c r="G66" s="144"/>
      <c r="H66" s="144"/>
      <c r="I66" s="144"/>
      <c r="J66" s="145">
        <f>J124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578</v>
      </c>
      <c r="E67" s="144"/>
      <c r="F67" s="144"/>
      <c r="G67" s="144"/>
      <c r="H67" s="144"/>
      <c r="I67" s="144"/>
      <c r="J67" s="145">
        <f>J139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579</v>
      </c>
      <c r="E68" s="144"/>
      <c r="F68" s="144"/>
      <c r="G68" s="144"/>
      <c r="H68" s="144"/>
      <c r="I68" s="144"/>
      <c r="J68" s="145">
        <f>J142</f>
        <v>0</v>
      </c>
      <c r="K68" s="142"/>
      <c r="L68" s="146"/>
    </row>
    <row r="69" spans="1:31" s="9" customFormat="1" ht="24.95" customHeight="1">
      <c r="B69" s="135"/>
      <c r="C69" s="136"/>
      <c r="D69" s="137" t="s">
        <v>580</v>
      </c>
      <c r="E69" s="138"/>
      <c r="F69" s="138"/>
      <c r="G69" s="138"/>
      <c r="H69" s="138"/>
      <c r="I69" s="138"/>
      <c r="J69" s="139">
        <f>J155</f>
        <v>0</v>
      </c>
      <c r="K69" s="136"/>
      <c r="L69" s="140"/>
    </row>
    <row r="70" spans="1:31" s="10" customFormat="1" ht="19.899999999999999" customHeight="1">
      <c r="B70" s="141"/>
      <c r="C70" s="142"/>
      <c r="D70" s="143" t="s">
        <v>581</v>
      </c>
      <c r="E70" s="144"/>
      <c r="F70" s="144"/>
      <c r="G70" s="144"/>
      <c r="H70" s="144"/>
      <c r="I70" s="144"/>
      <c r="J70" s="145">
        <f>J156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582</v>
      </c>
      <c r="E71" s="144"/>
      <c r="F71" s="144"/>
      <c r="G71" s="144"/>
      <c r="H71" s="144"/>
      <c r="I71" s="144"/>
      <c r="J71" s="145">
        <f>J217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111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77" t="str">
        <f>E7</f>
        <v>Rekonstrukce ul. Větrná a veřejné osvětlení</v>
      </c>
      <c r="F81" s="378"/>
      <c r="G81" s="378"/>
      <c r="H81" s="378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100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9" t="str">
        <f>E9</f>
        <v xml:space="preserve">100.2 - Veřejné osvětlení </v>
      </c>
      <c r="F83" s="379"/>
      <c r="G83" s="379"/>
      <c r="H83" s="379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24</v>
      </c>
      <c r="D85" s="37"/>
      <c r="E85" s="37"/>
      <c r="F85" s="28" t="str">
        <f>F12</f>
        <v>Kolín</v>
      </c>
      <c r="G85" s="37"/>
      <c r="H85" s="37"/>
      <c r="I85" s="30" t="s">
        <v>26</v>
      </c>
      <c r="J85" s="60" t="str">
        <f>IF(J12="","",J12)</f>
        <v>15. 12. 2025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E15</f>
        <v>město Kolín</v>
      </c>
      <c r="G87" s="37"/>
      <c r="H87" s="37"/>
      <c r="I87" s="30" t="s">
        <v>36</v>
      </c>
      <c r="J87" s="33" t="str">
        <f>E21</f>
        <v>Ing. Tomáš Dvořák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34</v>
      </c>
      <c r="D88" s="37"/>
      <c r="E88" s="37"/>
      <c r="F88" s="28" t="str">
        <f>IF(E18="","",E18)</f>
        <v>Vyplň údaj</v>
      </c>
      <c r="G88" s="37"/>
      <c r="H88" s="37"/>
      <c r="I88" s="30" t="s">
        <v>39</v>
      </c>
      <c r="J88" s="33" t="str">
        <f>E24</f>
        <v>S4a, s.r.o.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112</v>
      </c>
      <c r="D90" s="150" t="s">
        <v>64</v>
      </c>
      <c r="E90" s="150" t="s">
        <v>60</v>
      </c>
      <c r="F90" s="150" t="s">
        <v>61</v>
      </c>
      <c r="G90" s="150" t="s">
        <v>113</v>
      </c>
      <c r="H90" s="150" t="s">
        <v>114</v>
      </c>
      <c r="I90" s="150" t="s">
        <v>115</v>
      </c>
      <c r="J90" s="151" t="s">
        <v>107</v>
      </c>
      <c r="K90" s="152" t="s">
        <v>116</v>
      </c>
      <c r="L90" s="153"/>
      <c r="M90" s="69" t="s">
        <v>22</v>
      </c>
      <c r="N90" s="70" t="s">
        <v>49</v>
      </c>
      <c r="O90" s="70" t="s">
        <v>117</v>
      </c>
      <c r="P90" s="70" t="s">
        <v>118</v>
      </c>
      <c r="Q90" s="70" t="s">
        <v>119</v>
      </c>
      <c r="R90" s="70" t="s">
        <v>120</v>
      </c>
      <c r="S90" s="70" t="s">
        <v>121</v>
      </c>
      <c r="T90" s="71" t="s">
        <v>122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9" customHeight="1">
      <c r="A91" s="35"/>
      <c r="B91" s="36"/>
      <c r="C91" s="76" t="s">
        <v>123</v>
      </c>
      <c r="D91" s="37"/>
      <c r="E91" s="37"/>
      <c r="F91" s="37"/>
      <c r="G91" s="37"/>
      <c r="H91" s="37"/>
      <c r="I91" s="37"/>
      <c r="J91" s="154">
        <f>BK91</f>
        <v>0</v>
      </c>
      <c r="K91" s="37"/>
      <c r="L91" s="40"/>
      <c r="M91" s="72"/>
      <c r="N91" s="155"/>
      <c r="O91" s="73"/>
      <c r="P91" s="156">
        <f>P92+P123+P155</f>
        <v>0</v>
      </c>
      <c r="Q91" s="73"/>
      <c r="R91" s="156">
        <f>R92+R123+R155</f>
        <v>84.257374767496003</v>
      </c>
      <c r="S91" s="73"/>
      <c r="T91" s="157">
        <f>T92+T123+T155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78</v>
      </c>
      <c r="AU91" s="18" t="s">
        <v>108</v>
      </c>
      <c r="BK91" s="158">
        <f>BK92+BK123+BK155</f>
        <v>0</v>
      </c>
    </row>
    <row r="92" spans="1:65" s="12" customFormat="1" ht="25.9" customHeight="1">
      <c r="B92" s="159"/>
      <c r="C92" s="160"/>
      <c r="D92" s="161" t="s">
        <v>78</v>
      </c>
      <c r="E92" s="162" t="s">
        <v>175</v>
      </c>
      <c r="F92" s="162" t="s">
        <v>176</v>
      </c>
      <c r="G92" s="160"/>
      <c r="H92" s="160"/>
      <c r="I92" s="163"/>
      <c r="J92" s="164">
        <f>BK92</f>
        <v>0</v>
      </c>
      <c r="K92" s="160"/>
      <c r="L92" s="165"/>
      <c r="M92" s="166"/>
      <c r="N92" s="167"/>
      <c r="O92" s="167"/>
      <c r="P92" s="168">
        <f>P93+P113+P120</f>
        <v>0</v>
      </c>
      <c r="Q92" s="167"/>
      <c r="R92" s="168">
        <f>R93+R113+R120</f>
        <v>8.5749999999999993E-3</v>
      </c>
      <c r="S92" s="167"/>
      <c r="T92" s="169">
        <f>T93+T113+T120</f>
        <v>0</v>
      </c>
      <c r="AR92" s="170" t="s">
        <v>23</v>
      </c>
      <c r="AT92" s="171" t="s">
        <v>78</v>
      </c>
      <c r="AU92" s="171" t="s">
        <v>79</v>
      </c>
      <c r="AY92" s="170" t="s">
        <v>126</v>
      </c>
      <c r="BK92" s="172">
        <f>BK93+BK113+BK120</f>
        <v>0</v>
      </c>
    </row>
    <row r="93" spans="1:65" s="12" customFormat="1" ht="22.9" customHeight="1">
      <c r="B93" s="159"/>
      <c r="C93" s="160"/>
      <c r="D93" s="161" t="s">
        <v>78</v>
      </c>
      <c r="E93" s="173" t="s">
        <v>23</v>
      </c>
      <c r="F93" s="173" t="s">
        <v>177</v>
      </c>
      <c r="G93" s="160"/>
      <c r="H93" s="160"/>
      <c r="I93" s="163"/>
      <c r="J93" s="174">
        <f>BK93</f>
        <v>0</v>
      </c>
      <c r="K93" s="160"/>
      <c r="L93" s="165"/>
      <c r="M93" s="166"/>
      <c r="N93" s="167"/>
      <c r="O93" s="167"/>
      <c r="P93" s="168">
        <f>SUM(P94:P112)</f>
        <v>0</v>
      </c>
      <c r="Q93" s="167"/>
      <c r="R93" s="168">
        <f>SUM(R94:R112)</f>
        <v>8.5749999999999993E-3</v>
      </c>
      <c r="S93" s="167"/>
      <c r="T93" s="169">
        <f>SUM(T94:T112)</f>
        <v>0</v>
      </c>
      <c r="AR93" s="170" t="s">
        <v>23</v>
      </c>
      <c r="AT93" s="171" t="s">
        <v>78</v>
      </c>
      <c r="AU93" s="171" t="s">
        <v>23</v>
      </c>
      <c r="AY93" s="170" t="s">
        <v>126</v>
      </c>
      <c r="BK93" s="172">
        <f>SUM(BK94:BK112)</f>
        <v>0</v>
      </c>
    </row>
    <row r="94" spans="1:65" s="2" customFormat="1" ht="26.45" customHeight="1">
      <c r="A94" s="35"/>
      <c r="B94" s="36"/>
      <c r="C94" s="175" t="s">
        <v>23</v>
      </c>
      <c r="D94" s="175" t="s">
        <v>127</v>
      </c>
      <c r="E94" s="176" t="s">
        <v>583</v>
      </c>
      <c r="F94" s="177" t="s">
        <v>584</v>
      </c>
      <c r="G94" s="178" t="s">
        <v>229</v>
      </c>
      <c r="H94" s="179">
        <v>34.299999999999997</v>
      </c>
      <c r="I94" s="180"/>
      <c r="J94" s="181">
        <f>ROUND(I94*H94,2)</f>
        <v>0</v>
      </c>
      <c r="K94" s="182"/>
      <c r="L94" s="40"/>
      <c r="M94" s="183" t="s">
        <v>22</v>
      </c>
      <c r="N94" s="184" t="s">
        <v>50</v>
      </c>
      <c r="O94" s="65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7" t="s">
        <v>143</v>
      </c>
      <c r="AT94" s="187" t="s">
        <v>127</v>
      </c>
      <c r="AU94" s="187" t="s">
        <v>89</v>
      </c>
      <c r="AY94" s="18" t="s">
        <v>126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8" t="s">
        <v>23</v>
      </c>
      <c r="BK94" s="188">
        <f>ROUND(I94*H94,2)</f>
        <v>0</v>
      </c>
      <c r="BL94" s="18" t="s">
        <v>143</v>
      </c>
      <c r="BM94" s="187" t="s">
        <v>585</v>
      </c>
    </row>
    <row r="95" spans="1:65" s="2" customFormat="1" ht="19.5">
      <c r="A95" s="35"/>
      <c r="B95" s="36"/>
      <c r="C95" s="37"/>
      <c r="D95" s="189" t="s">
        <v>133</v>
      </c>
      <c r="E95" s="37"/>
      <c r="F95" s="190" t="s">
        <v>586</v>
      </c>
      <c r="G95" s="37"/>
      <c r="H95" s="37"/>
      <c r="I95" s="191"/>
      <c r="J95" s="37"/>
      <c r="K95" s="37"/>
      <c r="L95" s="40"/>
      <c r="M95" s="192"/>
      <c r="N95" s="19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133</v>
      </c>
      <c r="AU95" s="18" t="s">
        <v>89</v>
      </c>
    </row>
    <row r="96" spans="1:65" s="13" customFormat="1" ht="11.25">
      <c r="B96" s="201"/>
      <c r="C96" s="202"/>
      <c r="D96" s="189" t="s">
        <v>184</v>
      </c>
      <c r="E96" s="203" t="s">
        <v>22</v>
      </c>
      <c r="F96" s="204" t="s">
        <v>587</v>
      </c>
      <c r="G96" s="202"/>
      <c r="H96" s="205">
        <v>34.299999999999997</v>
      </c>
      <c r="I96" s="206"/>
      <c r="J96" s="202"/>
      <c r="K96" s="202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184</v>
      </c>
      <c r="AU96" s="211" t="s">
        <v>89</v>
      </c>
      <c r="AV96" s="13" t="s">
        <v>89</v>
      </c>
      <c r="AW96" s="13" t="s">
        <v>38</v>
      </c>
      <c r="AX96" s="13" t="s">
        <v>23</v>
      </c>
      <c r="AY96" s="211" t="s">
        <v>126</v>
      </c>
    </row>
    <row r="97" spans="1:65" s="2" customFormat="1" ht="26.45" customHeight="1">
      <c r="A97" s="35"/>
      <c r="B97" s="36"/>
      <c r="C97" s="175" t="s">
        <v>89</v>
      </c>
      <c r="D97" s="175" t="s">
        <v>127</v>
      </c>
      <c r="E97" s="176" t="s">
        <v>588</v>
      </c>
      <c r="F97" s="177" t="s">
        <v>589</v>
      </c>
      <c r="G97" s="178" t="s">
        <v>180</v>
      </c>
      <c r="H97" s="179">
        <v>171.5</v>
      </c>
      <c r="I97" s="180"/>
      <c r="J97" s="181">
        <f>ROUND(I97*H97,2)</f>
        <v>0</v>
      </c>
      <c r="K97" s="182"/>
      <c r="L97" s="40"/>
      <c r="M97" s="183" t="s">
        <v>22</v>
      </c>
      <c r="N97" s="184" t="s">
        <v>50</v>
      </c>
      <c r="O97" s="65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7" t="s">
        <v>143</v>
      </c>
      <c r="AT97" s="187" t="s">
        <v>127</v>
      </c>
      <c r="AU97" s="187" t="s">
        <v>89</v>
      </c>
      <c r="AY97" s="18" t="s">
        <v>126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8" t="s">
        <v>23</v>
      </c>
      <c r="BK97" s="188">
        <f>ROUND(I97*H97,2)</f>
        <v>0</v>
      </c>
      <c r="BL97" s="18" t="s">
        <v>143</v>
      </c>
      <c r="BM97" s="187" t="s">
        <v>590</v>
      </c>
    </row>
    <row r="98" spans="1:65" s="13" customFormat="1" ht="11.25">
      <c r="B98" s="201"/>
      <c r="C98" s="202"/>
      <c r="D98" s="189" t="s">
        <v>184</v>
      </c>
      <c r="E98" s="203" t="s">
        <v>22</v>
      </c>
      <c r="F98" s="204" t="s">
        <v>591</v>
      </c>
      <c r="G98" s="202"/>
      <c r="H98" s="205">
        <v>171.5</v>
      </c>
      <c r="I98" s="206"/>
      <c r="J98" s="202"/>
      <c r="K98" s="202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184</v>
      </c>
      <c r="AU98" s="211" t="s">
        <v>89</v>
      </c>
      <c r="AV98" s="13" t="s">
        <v>89</v>
      </c>
      <c r="AW98" s="13" t="s">
        <v>38</v>
      </c>
      <c r="AX98" s="13" t="s">
        <v>23</v>
      </c>
      <c r="AY98" s="211" t="s">
        <v>126</v>
      </c>
    </row>
    <row r="99" spans="1:65" s="2" customFormat="1" ht="26.45" customHeight="1">
      <c r="A99" s="35"/>
      <c r="B99" s="36"/>
      <c r="C99" s="175" t="s">
        <v>138</v>
      </c>
      <c r="D99" s="175" t="s">
        <v>127</v>
      </c>
      <c r="E99" s="176" t="s">
        <v>260</v>
      </c>
      <c r="F99" s="177" t="s">
        <v>261</v>
      </c>
      <c r="G99" s="178" t="s">
        <v>180</v>
      </c>
      <c r="H99" s="179">
        <v>171.5</v>
      </c>
      <c r="I99" s="180"/>
      <c r="J99" s="181">
        <f>ROUND(I99*H99,2)</f>
        <v>0</v>
      </c>
      <c r="K99" s="182"/>
      <c r="L99" s="40"/>
      <c r="M99" s="183" t="s">
        <v>22</v>
      </c>
      <c r="N99" s="184" t="s">
        <v>50</v>
      </c>
      <c r="O99" s="65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7" t="s">
        <v>143</v>
      </c>
      <c r="AT99" s="187" t="s">
        <v>127</v>
      </c>
      <c r="AU99" s="187" t="s">
        <v>89</v>
      </c>
      <c r="AY99" s="18" t="s">
        <v>126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8" t="s">
        <v>23</v>
      </c>
      <c r="BK99" s="188">
        <f>ROUND(I99*H99,2)</f>
        <v>0</v>
      </c>
      <c r="BL99" s="18" t="s">
        <v>143</v>
      </c>
      <c r="BM99" s="187" t="s">
        <v>592</v>
      </c>
    </row>
    <row r="100" spans="1:65" s="13" customFormat="1" ht="11.25">
      <c r="B100" s="201"/>
      <c r="C100" s="202"/>
      <c r="D100" s="189" t="s">
        <v>184</v>
      </c>
      <c r="E100" s="203" t="s">
        <v>22</v>
      </c>
      <c r="F100" s="204" t="s">
        <v>593</v>
      </c>
      <c r="G100" s="202"/>
      <c r="H100" s="205">
        <v>171.5</v>
      </c>
      <c r="I100" s="206"/>
      <c r="J100" s="202"/>
      <c r="K100" s="202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184</v>
      </c>
      <c r="AU100" s="211" t="s">
        <v>89</v>
      </c>
      <c r="AV100" s="13" t="s">
        <v>89</v>
      </c>
      <c r="AW100" s="13" t="s">
        <v>38</v>
      </c>
      <c r="AX100" s="13" t="s">
        <v>23</v>
      </c>
      <c r="AY100" s="211" t="s">
        <v>126</v>
      </c>
    </row>
    <row r="101" spans="1:65" s="2" customFormat="1" ht="16.5" customHeight="1">
      <c r="A101" s="35"/>
      <c r="B101" s="36"/>
      <c r="C101" s="223" t="s">
        <v>143</v>
      </c>
      <c r="D101" s="223" t="s">
        <v>265</v>
      </c>
      <c r="E101" s="224" t="s">
        <v>266</v>
      </c>
      <c r="F101" s="225" t="s">
        <v>267</v>
      </c>
      <c r="G101" s="226" t="s">
        <v>268</v>
      </c>
      <c r="H101" s="227">
        <v>8.5749999999999993</v>
      </c>
      <c r="I101" s="228"/>
      <c r="J101" s="229">
        <f>ROUND(I101*H101,2)</f>
        <v>0</v>
      </c>
      <c r="K101" s="230"/>
      <c r="L101" s="231"/>
      <c r="M101" s="232" t="s">
        <v>22</v>
      </c>
      <c r="N101" s="233" t="s">
        <v>50</v>
      </c>
      <c r="O101" s="65"/>
      <c r="P101" s="185">
        <f>O101*H101</f>
        <v>0</v>
      </c>
      <c r="Q101" s="185">
        <v>1E-3</v>
      </c>
      <c r="R101" s="185">
        <f>Q101*H101</f>
        <v>8.5749999999999993E-3</v>
      </c>
      <c r="S101" s="185">
        <v>0</v>
      </c>
      <c r="T101" s="18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7" t="s">
        <v>160</v>
      </c>
      <c r="AT101" s="187" t="s">
        <v>265</v>
      </c>
      <c r="AU101" s="187" t="s">
        <v>89</v>
      </c>
      <c r="AY101" s="18" t="s">
        <v>126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8" t="s">
        <v>23</v>
      </c>
      <c r="BK101" s="188">
        <f>ROUND(I101*H101,2)</f>
        <v>0</v>
      </c>
      <c r="BL101" s="18" t="s">
        <v>143</v>
      </c>
      <c r="BM101" s="187" t="s">
        <v>594</v>
      </c>
    </row>
    <row r="102" spans="1:65" s="13" customFormat="1" ht="11.25">
      <c r="B102" s="201"/>
      <c r="C102" s="202"/>
      <c r="D102" s="189" t="s">
        <v>184</v>
      </c>
      <c r="E102" s="203" t="s">
        <v>22</v>
      </c>
      <c r="F102" s="204" t="s">
        <v>595</v>
      </c>
      <c r="G102" s="202"/>
      <c r="H102" s="205">
        <v>8.5749999999999993</v>
      </c>
      <c r="I102" s="206"/>
      <c r="J102" s="202"/>
      <c r="K102" s="202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184</v>
      </c>
      <c r="AU102" s="211" t="s">
        <v>89</v>
      </c>
      <c r="AV102" s="13" t="s">
        <v>89</v>
      </c>
      <c r="AW102" s="13" t="s">
        <v>38</v>
      </c>
      <c r="AX102" s="13" t="s">
        <v>79</v>
      </c>
      <c r="AY102" s="211" t="s">
        <v>126</v>
      </c>
    </row>
    <row r="103" spans="1:65" s="2" customFormat="1" ht="26.45" customHeight="1">
      <c r="A103" s="35"/>
      <c r="B103" s="36"/>
      <c r="C103" s="175" t="s">
        <v>125</v>
      </c>
      <c r="D103" s="175" t="s">
        <v>127</v>
      </c>
      <c r="E103" s="176" t="s">
        <v>596</v>
      </c>
      <c r="F103" s="177" t="s">
        <v>597</v>
      </c>
      <c r="G103" s="178" t="s">
        <v>229</v>
      </c>
      <c r="H103" s="179">
        <v>46.466000000000001</v>
      </c>
      <c r="I103" s="180"/>
      <c r="J103" s="181">
        <f>ROUND(I103*H103,2)</f>
        <v>0</v>
      </c>
      <c r="K103" s="182"/>
      <c r="L103" s="40"/>
      <c r="M103" s="183" t="s">
        <v>22</v>
      </c>
      <c r="N103" s="184" t="s">
        <v>50</v>
      </c>
      <c r="O103" s="65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7" t="s">
        <v>517</v>
      </c>
      <c r="AT103" s="187" t="s">
        <v>127</v>
      </c>
      <c r="AU103" s="187" t="s">
        <v>89</v>
      </c>
      <c r="AY103" s="18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8" t="s">
        <v>23</v>
      </c>
      <c r="BK103" s="188">
        <f>ROUND(I103*H103,2)</f>
        <v>0</v>
      </c>
      <c r="BL103" s="18" t="s">
        <v>517</v>
      </c>
      <c r="BM103" s="187" t="s">
        <v>598</v>
      </c>
    </row>
    <row r="104" spans="1:65" s="2" customFormat="1" ht="11.25">
      <c r="A104" s="35"/>
      <c r="B104" s="36"/>
      <c r="C104" s="37"/>
      <c r="D104" s="199" t="s">
        <v>182</v>
      </c>
      <c r="E104" s="37"/>
      <c r="F104" s="200" t="s">
        <v>599</v>
      </c>
      <c r="G104" s="37"/>
      <c r="H104" s="37"/>
      <c r="I104" s="191"/>
      <c r="J104" s="37"/>
      <c r="K104" s="37"/>
      <c r="L104" s="40"/>
      <c r="M104" s="192"/>
      <c r="N104" s="19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182</v>
      </c>
      <c r="AU104" s="18" t="s">
        <v>89</v>
      </c>
    </row>
    <row r="105" spans="1:65" s="13" customFormat="1" ht="11.25">
      <c r="B105" s="201"/>
      <c r="C105" s="202"/>
      <c r="D105" s="189" t="s">
        <v>184</v>
      </c>
      <c r="E105" s="203" t="s">
        <v>22</v>
      </c>
      <c r="F105" s="204" t="s">
        <v>600</v>
      </c>
      <c r="G105" s="202"/>
      <c r="H105" s="205">
        <v>40.295999999999999</v>
      </c>
      <c r="I105" s="206"/>
      <c r="J105" s="202"/>
      <c r="K105" s="202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184</v>
      </c>
      <c r="AU105" s="211" t="s">
        <v>89</v>
      </c>
      <c r="AV105" s="13" t="s">
        <v>89</v>
      </c>
      <c r="AW105" s="13" t="s">
        <v>38</v>
      </c>
      <c r="AX105" s="13" t="s">
        <v>79</v>
      </c>
      <c r="AY105" s="211" t="s">
        <v>126</v>
      </c>
    </row>
    <row r="106" spans="1:65" s="13" customFormat="1" ht="11.25">
      <c r="B106" s="201"/>
      <c r="C106" s="202"/>
      <c r="D106" s="189" t="s">
        <v>184</v>
      </c>
      <c r="E106" s="203" t="s">
        <v>22</v>
      </c>
      <c r="F106" s="204" t="s">
        <v>601</v>
      </c>
      <c r="G106" s="202"/>
      <c r="H106" s="205">
        <v>6.17</v>
      </c>
      <c r="I106" s="206"/>
      <c r="J106" s="202"/>
      <c r="K106" s="202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184</v>
      </c>
      <c r="AU106" s="211" t="s">
        <v>89</v>
      </c>
      <c r="AV106" s="13" t="s">
        <v>89</v>
      </c>
      <c r="AW106" s="13" t="s">
        <v>38</v>
      </c>
      <c r="AX106" s="13" t="s">
        <v>79</v>
      </c>
      <c r="AY106" s="211" t="s">
        <v>126</v>
      </c>
    </row>
    <row r="107" spans="1:65" s="2" customFormat="1" ht="36" customHeight="1">
      <c r="A107" s="35"/>
      <c r="B107" s="36"/>
      <c r="C107" s="175" t="s">
        <v>151</v>
      </c>
      <c r="D107" s="175" t="s">
        <v>127</v>
      </c>
      <c r="E107" s="176" t="s">
        <v>602</v>
      </c>
      <c r="F107" s="177" t="s">
        <v>603</v>
      </c>
      <c r="G107" s="178" t="s">
        <v>229</v>
      </c>
      <c r="H107" s="179">
        <v>929.32</v>
      </c>
      <c r="I107" s="180"/>
      <c r="J107" s="181">
        <f>ROUND(I107*H107,2)</f>
        <v>0</v>
      </c>
      <c r="K107" s="182"/>
      <c r="L107" s="40"/>
      <c r="M107" s="183" t="s">
        <v>22</v>
      </c>
      <c r="N107" s="184" t="s">
        <v>50</v>
      </c>
      <c r="O107" s="65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7" t="s">
        <v>517</v>
      </c>
      <c r="AT107" s="187" t="s">
        <v>127</v>
      </c>
      <c r="AU107" s="187" t="s">
        <v>89</v>
      </c>
      <c r="AY107" s="18" t="s">
        <v>126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8" t="s">
        <v>23</v>
      </c>
      <c r="BK107" s="188">
        <f>ROUND(I107*H107,2)</f>
        <v>0</v>
      </c>
      <c r="BL107" s="18" t="s">
        <v>517</v>
      </c>
      <c r="BM107" s="187" t="s">
        <v>604</v>
      </c>
    </row>
    <row r="108" spans="1:65" s="2" customFormat="1" ht="11.25">
      <c r="A108" s="35"/>
      <c r="B108" s="36"/>
      <c r="C108" s="37"/>
      <c r="D108" s="199" t="s">
        <v>182</v>
      </c>
      <c r="E108" s="37"/>
      <c r="F108" s="200" t="s">
        <v>605</v>
      </c>
      <c r="G108" s="37"/>
      <c r="H108" s="37"/>
      <c r="I108" s="191"/>
      <c r="J108" s="37"/>
      <c r="K108" s="37"/>
      <c r="L108" s="40"/>
      <c r="M108" s="192"/>
      <c r="N108" s="19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182</v>
      </c>
      <c r="AU108" s="18" t="s">
        <v>89</v>
      </c>
    </row>
    <row r="109" spans="1:65" s="13" customFormat="1" ht="11.25">
      <c r="B109" s="201"/>
      <c r="C109" s="202"/>
      <c r="D109" s="189" t="s">
        <v>184</v>
      </c>
      <c r="E109" s="203" t="s">
        <v>22</v>
      </c>
      <c r="F109" s="204" t="s">
        <v>606</v>
      </c>
      <c r="G109" s="202"/>
      <c r="H109" s="205">
        <v>929.32</v>
      </c>
      <c r="I109" s="206"/>
      <c r="J109" s="202"/>
      <c r="K109" s="202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184</v>
      </c>
      <c r="AU109" s="211" t="s">
        <v>89</v>
      </c>
      <c r="AV109" s="13" t="s">
        <v>89</v>
      </c>
      <c r="AW109" s="13" t="s">
        <v>38</v>
      </c>
      <c r="AX109" s="13" t="s">
        <v>23</v>
      </c>
      <c r="AY109" s="211" t="s">
        <v>126</v>
      </c>
    </row>
    <row r="110" spans="1:65" s="2" customFormat="1" ht="26.45" customHeight="1">
      <c r="A110" s="35"/>
      <c r="B110" s="36"/>
      <c r="C110" s="175" t="s">
        <v>156</v>
      </c>
      <c r="D110" s="175" t="s">
        <v>127</v>
      </c>
      <c r="E110" s="176" t="s">
        <v>248</v>
      </c>
      <c r="F110" s="177" t="s">
        <v>249</v>
      </c>
      <c r="G110" s="178" t="s">
        <v>250</v>
      </c>
      <c r="H110" s="179">
        <v>92.932000000000002</v>
      </c>
      <c r="I110" s="180"/>
      <c r="J110" s="181">
        <f>ROUND(I110*H110,2)</f>
        <v>0</v>
      </c>
      <c r="K110" s="182"/>
      <c r="L110" s="40"/>
      <c r="M110" s="183" t="s">
        <v>22</v>
      </c>
      <c r="N110" s="184" t="s">
        <v>50</v>
      </c>
      <c r="O110" s="65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7" t="s">
        <v>143</v>
      </c>
      <c r="AT110" s="187" t="s">
        <v>127</v>
      </c>
      <c r="AU110" s="187" t="s">
        <v>89</v>
      </c>
      <c r="AY110" s="18" t="s">
        <v>126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8" t="s">
        <v>23</v>
      </c>
      <c r="BK110" s="188">
        <f>ROUND(I110*H110,2)</f>
        <v>0</v>
      </c>
      <c r="BL110" s="18" t="s">
        <v>143</v>
      </c>
      <c r="BM110" s="187" t="s">
        <v>607</v>
      </c>
    </row>
    <row r="111" spans="1:65" s="2" customFormat="1" ht="11.25">
      <c r="A111" s="35"/>
      <c r="B111" s="36"/>
      <c r="C111" s="37"/>
      <c r="D111" s="199" t="s">
        <v>182</v>
      </c>
      <c r="E111" s="37"/>
      <c r="F111" s="200" t="s">
        <v>252</v>
      </c>
      <c r="G111" s="37"/>
      <c r="H111" s="37"/>
      <c r="I111" s="191"/>
      <c r="J111" s="37"/>
      <c r="K111" s="37"/>
      <c r="L111" s="40"/>
      <c r="M111" s="192"/>
      <c r="N111" s="19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182</v>
      </c>
      <c r="AU111" s="18" t="s">
        <v>89</v>
      </c>
    </row>
    <row r="112" spans="1:65" s="13" customFormat="1" ht="11.25">
      <c r="B112" s="201"/>
      <c r="C112" s="202"/>
      <c r="D112" s="189" t="s">
        <v>184</v>
      </c>
      <c r="E112" s="203" t="s">
        <v>22</v>
      </c>
      <c r="F112" s="204" t="s">
        <v>608</v>
      </c>
      <c r="G112" s="202"/>
      <c r="H112" s="205">
        <v>92.932000000000002</v>
      </c>
      <c r="I112" s="206"/>
      <c r="J112" s="202"/>
      <c r="K112" s="202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184</v>
      </c>
      <c r="AU112" s="211" t="s">
        <v>89</v>
      </c>
      <c r="AV112" s="13" t="s">
        <v>89</v>
      </c>
      <c r="AW112" s="13" t="s">
        <v>38</v>
      </c>
      <c r="AX112" s="13" t="s">
        <v>23</v>
      </c>
      <c r="AY112" s="211" t="s">
        <v>126</v>
      </c>
    </row>
    <row r="113" spans="1:65" s="12" customFormat="1" ht="22.9" customHeight="1">
      <c r="B113" s="159"/>
      <c r="C113" s="160"/>
      <c r="D113" s="161" t="s">
        <v>78</v>
      </c>
      <c r="E113" s="173" t="s">
        <v>220</v>
      </c>
      <c r="F113" s="173" t="s">
        <v>415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P114</f>
        <v>0</v>
      </c>
      <c r="Q113" s="167"/>
      <c r="R113" s="168">
        <f>R114</f>
        <v>0</v>
      </c>
      <c r="S113" s="167"/>
      <c r="T113" s="169">
        <f>T114</f>
        <v>0</v>
      </c>
      <c r="AR113" s="170" t="s">
        <v>23</v>
      </c>
      <c r="AT113" s="171" t="s">
        <v>78</v>
      </c>
      <c r="AU113" s="171" t="s">
        <v>23</v>
      </c>
      <c r="AY113" s="170" t="s">
        <v>126</v>
      </c>
      <c r="BK113" s="172">
        <f>BK114</f>
        <v>0</v>
      </c>
    </row>
    <row r="114" spans="1:65" s="12" customFormat="1" ht="20.85" customHeight="1">
      <c r="B114" s="159"/>
      <c r="C114" s="160"/>
      <c r="D114" s="161" t="s">
        <v>78</v>
      </c>
      <c r="E114" s="173" t="s">
        <v>527</v>
      </c>
      <c r="F114" s="173" t="s">
        <v>528</v>
      </c>
      <c r="G114" s="160"/>
      <c r="H114" s="160"/>
      <c r="I114" s="163"/>
      <c r="J114" s="174">
        <f>BK114</f>
        <v>0</v>
      </c>
      <c r="K114" s="160"/>
      <c r="L114" s="165"/>
      <c r="M114" s="166"/>
      <c r="N114" s="167"/>
      <c r="O114" s="167"/>
      <c r="P114" s="168">
        <f>SUM(P115:P119)</f>
        <v>0</v>
      </c>
      <c r="Q114" s="167"/>
      <c r="R114" s="168">
        <f>SUM(R115:R119)</f>
        <v>0</v>
      </c>
      <c r="S114" s="167"/>
      <c r="T114" s="169">
        <f>SUM(T115:T119)</f>
        <v>0</v>
      </c>
      <c r="AR114" s="170" t="s">
        <v>23</v>
      </c>
      <c r="AT114" s="171" t="s">
        <v>78</v>
      </c>
      <c r="AU114" s="171" t="s">
        <v>89</v>
      </c>
      <c r="AY114" s="170" t="s">
        <v>126</v>
      </c>
      <c r="BK114" s="172">
        <f>SUM(BK115:BK119)</f>
        <v>0</v>
      </c>
    </row>
    <row r="115" spans="1:65" s="2" customFormat="1" ht="26.45" customHeight="1">
      <c r="A115" s="35"/>
      <c r="B115" s="36"/>
      <c r="C115" s="175" t="s">
        <v>160</v>
      </c>
      <c r="D115" s="175" t="s">
        <v>127</v>
      </c>
      <c r="E115" s="176" t="s">
        <v>609</v>
      </c>
      <c r="F115" s="177" t="s">
        <v>610</v>
      </c>
      <c r="G115" s="178" t="s">
        <v>611</v>
      </c>
      <c r="H115" s="179">
        <v>60</v>
      </c>
      <c r="I115" s="180"/>
      <c r="J115" s="181">
        <f>ROUND(I115*H115,2)</f>
        <v>0</v>
      </c>
      <c r="K115" s="182"/>
      <c r="L115" s="40"/>
      <c r="M115" s="183" t="s">
        <v>22</v>
      </c>
      <c r="N115" s="184" t="s">
        <v>50</v>
      </c>
      <c r="O115" s="65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7" t="s">
        <v>143</v>
      </c>
      <c r="AT115" s="187" t="s">
        <v>127</v>
      </c>
      <c r="AU115" s="187" t="s">
        <v>138</v>
      </c>
      <c r="AY115" s="18" t="s">
        <v>126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8" t="s">
        <v>23</v>
      </c>
      <c r="BK115" s="188">
        <f>ROUND(I115*H115,2)</f>
        <v>0</v>
      </c>
      <c r="BL115" s="18" t="s">
        <v>143</v>
      </c>
      <c r="BM115" s="187" t="s">
        <v>612</v>
      </c>
    </row>
    <row r="116" spans="1:65" s="2" customFormat="1" ht="19.5">
      <c r="A116" s="35"/>
      <c r="B116" s="36"/>
      <c r="C116" s="37"/>
      <c r="D116" s="189" t="s">
        <v>133</v>
      </c>
      <c r="E116" s="37"/>
      <c r="F116" s="190" t="s">
        <v>613</v>
      </c>
      <c r="G116" s="37"/>
      <c r="H116" s="37"/>
      <c r="I116" s="191"/>
      <c r="J116" s="37"/>
      <c r="K116" s="37"/>
      <c r="L116" s="40"/>
      <c r="M116" s="192"/>
      <c r="N116" s="193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133</v>
      </c>
      <c r="AU116" s="18" t="s">
        <v>138</v>
      </c>
    </row>
    <row r="117" spans="1:65" s="13" customFormat="1" ht="11.25">
      <c r="B117" s="201"/>
      <c r="C117" s="202"/>
      <c r="D117" s="189" t="s">
        <v>184</v>
      </c>
      <c r="E117" s="203" t="s">
        <v>22</v>
      </c>
      <c r="F117" s="204" t="s">
        <v>495</v>
      </c>
      <c r="G117" s="202"/>
      <c r="H117" s="205">
        <v>60</v>
      </c>
      <c r="I117" s="206"/>
      <c r="J117" s="202"/>
      <c r="K117" s="202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184</v>
      </c>
      <c r="AU117" s="211" t="s">
        <v>138</v>
      </c>
      <c r="AV117" s="13" t="s">
        <v>89</v>
      </c>
      <c r="AW117" s="13" t="s">
        <v>38</v>
      </c>
      <c r="AX117" s="13" t="s">
        <v>23</v>
      </c>
      <c r="AY117" s="211" t="s">
        <v>126</v>
      </c>
    </row>
    <row r="118" spans="1:65" s="2" customFormat="1" ht="26.45" customHeight="1">
      <c r="A118" s="35"/>
      <c r="B118" s="36"/>
      <c r="C118" s="175" t="s">
        <v>220</v>
      </c>
      <c r="D118" s="175" t="s">
        <v>127</v>
      </c>
      <c r="E118" s="176" t="s">
        <v>614</v>
      </c>
      <c r="F118" s="177" t="s">
        <v>615</v>
      </c>
      <c r="G118" s="178" t="s">
        <v>611</v>
      </c>
      <c r="H118" s="179">
        <v>60</v>
      </c>
      <c r="I118" s="180"/>
      <c r="J118" s="181">
        <f>ROUND(I118*H118,2)</f>
        <v>0</v>
      </c>
      <c r="K118" s="182"/>
      <c r="L118" s="40"/>
      <c r="M118" s="183" t="s">
        <v>22</v>
      </c>
      <c r="N118" s="184" t="s">
        <v>50</v>
      </c>
      <c r="O118" s="65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7" t="s">
        <v>143</v>
      </c>
      <c r="AT118" s="187" t="s">
        <v>127</v>
      </c>
      <c r="AU118" s="187" t="s">
        <v>138</v>
      </c>
      <c r="AY118" s="18" t="s">
        <v>126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8" t="s">
        <v>23</v>
      </c>
      <c r="BK118" s="188">
        <f>ROUND(I118*H118,2)</f>
        <v>0</v>
      </c>
      <c r="BL118" s="18" t="s">
        <v>143</v>
      </c>
      <c r="BM118" s="187" t="s">
        <v>616</v>
      </c>
    </row>
    <row r="119" spans="1:65" s="2" customFormat="1" ht="19.5">
      <c r="A119" s="35"/>
      <c r="B119" s="36"/>
      <c r="C119" s="37"/>
      <c r="D119" s="189" t="s">
        <v>133</v>
      </c>
      <c r="E119" s="37"/>
      <c r="F119" s="190" t="s">
        <v>613</v>
      </c>
      <c r="G119" s="37"/>
      <c r="H119" s="37"/>
      <c r="I119" s="191"/>
      <c r="J119" s="37"/>
      <c r="K119" s="37"/>
      <c r="L119" s="40"/>
      <c r="M119" s="192"/>
      <c r="N119" s="193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133</v>
      </c>
      <c r="AU119" s="18" t="s">
        <v>138</v>
      </c>
    </row>
    <row r="120" spans="1:65" s="12" customFormat="1" ht="22.9" customHeight="1">
      <c r="B120" s="159"/>
      <c r="C120" s="160"/>
      <c r="D120" s="161" t="s">
        <v>78</v>
      </c>
      <c r="E120" s="173" t="s">
        <v>617</v>
      </c>
      <c r="F120" s="173" t="s">
        <v>528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SUM(P121:P122)</f>
        <v>0</v>
      </c>
      <c r="Q120" s="167"/>
      <c r="R120" s="168">
        <f>SUM(R121:R122)</f>
        <v>0</v>
      </c>
      <c r="S120" s="167"/>
      <c r="T120" s="169">
        <f>SUM(T121:T122)</f>
        <v>0</v>
      </c>
      <c r="AR120" s="170" t="s">
        <v>23</v>
      </c>
      <c r="AT120" s="171" t="s">
        <v>78</v>
      </c>
      <c r="AU120" s="171" t="s">
        <v>23</v>
      </c>
      <c r="AY120" s="170" t="s">
        <v>126</v>
      </c>
      <c r="BK120" s="172">
        <f>SUM(BK121:BK122)</f>
        <v>0</v>
      </c>
    </row>
    <row r="121" spans="1:65" s="2" customFormat="1" ht="16.5" customHeight="1">
      <c r="A121" s="35"/>
      <c r="B121" s="36"/>
      <c r="C121" s="175" t="s">
        <v>28</v>
      </c>
      <c r="D121" s="175" t="s">
        <v>127</v>
      </c>
      <c r="E121" s="176" t="s">
        <v>618</v>
      </c>
      <c r="F121" s="177" t="s">
        <v>619</v>
      </c>
      <c r="G121" s="178" t="s">
        <v>250</v>
      </c>
      <c r="H121" s="179">
        <v>84</v>
      </c>
      <c r="I121" s="180"/>
      <c r="J121" s="181">
        <f>ROUND(I121*H121,2)</f>
        <v>0</v>
      </c>
      <c r="K121" s="182"/>
      <c r="L121" s="40"/>
      <c r="M121" s="183" t="s">
        <v>22</v>
      </c>
      <c r="N121" s="184" t="s">
        <v>50</v>
      </c>
      <c r="O121" s="65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7" t="s">
        <v>143</v>
      </c>
      <c r="AT121" s="187" t="s">
        <v>127</v>
      </c>
      <c r="AU121" s="187" t="s">
        <v>89</v>
      </c>
      <c r="AY121" s="18" t="s">
        <v>126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8" t="s">
        <v>23</v>
      </c>
      <c r="BK121" s="188">
        <f>ROUND(I121*H121,2)</f>
        <v>0</v>
      </c>
      <c r="BL121" s="18" t="s">
        <v>143</v>
      </c>
      <c r="BM121" s="187" t="s">
        <v>620</v>
      </c>
    </row>
    <row r="122" spans="1:65" s="13" customFormat="1" ht="11.25">
      <c r="B122" s="201"/>
      <c r="C122" s="202"/>
      <c r="D122" s="189" t="s">
        <v>184</v>
      </c>
      <c r="E122" s="203" t="s">
        <v>22</v>
      </c>
      <c r="F122" s="204" t="s">
        <v>621</v>
      </c>
      <c r="G122" s="202"/>
      <c r="H122" s="205">
        <v>84</v>
      </c>
      <c r="I122" s="206"/>
      <c r="J122" s="202"/>
      <c r="K122" s="202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184</v>
      </c>
      <c r="AU122" s="211" t="s">
        <v>89</v>
      </c>
      <c r="AV122" s="13" t="s">
        <v>89</v>
      </c>
      <c r="AW122" s="13" t="s">
        <v>38</v>
      </c>
      <c r="AX122" s="13" t="s">
        <v>23</v>
      </c>
      <c r="AY122" s="211" t="s">
        <v>126</v>
      </c>
    </row>
    <row r="123" spans="1:65" s="12" customFormat="1" ht="25.9" customHeight="1">
      <c r="B123" s="159"/>
      <c r="C123" s="160"/>
      <c r="D123" s="161" t="s">
        <v>78</v>
      </c>
      <c r="E123" s="162" t="s">
        <v>622</v>
      </c>
      <c r="F123" s="162" t="s">
        <v>623</v>
      </c>
      <c r="G123" s="160"/>
      <c r="H123" s="160"/>
      <c r="I123" s="163"/>
      <c r="J123" s="164">
        <f>BK123</f>
        <v>0</v>
      </c>
      <c r="K123" s="160"/>
      <c r="L123" s="165"/>
      <c r="M123" s="166"/>
      <c r="N123" s="167"/>
      <c r="O123" s="167"/>
      <c r="P123" s="168">
        <f>P124+P139+P142</f>
        <v>0</v>
      </c>
      <c r="Q123" s="167"/>
      <c r="R123" s="168">
        <f>R124+R139+R142</f>
        <v>1.3693840000000002</v>
      </c>
      <c r="S123" s="167"/>
      <c r="T123" s="169">
        <f>T124+T139+T142</f>
        <v>0</v>
      </c>
      <c r="AR123" s="170" t="s">
        <v>89</v>
      </c>
      <c r="AT123" s="171" t="s">
        <v>78</v>
      </c>
      <c r="AU123" s="171" t="s">
        <v>79</v>
      </c>
      <c r="AY123" s="170" t="s">
        <v>126</v>
      </c>
      <c r="BK123" s="172">
        <f>BK124+BK139+BK142</f>
        <v>0</v>
      </c>
    </row>
    <row r="124" spans="1:65" s="12" customFormat="1" ht="22.9" customHeight="1">
      <c r="B124" s="159"/>
      <c r="C124" s="160"/>
      <c r="D124" s="161" t="s">
        <v>78</v>
      </c>
      <c r="E124" s="173" t="s">
        <v>624</v>
      </c>
      <c r="F124" s="173" t="s">
        <v>625</v>
      </c>
      <c r="G124" s="160"/>
      <c r="H124" s="160"/>
      <c r="I124" s="163"/>
      <c r="J124" s="174">
        <f>BK124</f>
        <v>0</v>
      </c>
      <c r="K124" s="160"/>
      <c r="L124" s="165"/>
      <c r="M124" s="166"/>
      <c r="N124" s="167"/>
      <c r="O124" s="167"/>
      <c r="P124" s="168">
        <f>SUM(P125:P138)</f>
        <v>0</v>
      </c>
      <c r="Q124" s="167"/>
      <c r="R124" s="168">
        <f>SUM(R125:R138)</f>
        <v>0.41738399999999998</v>
      </c>
      <c r="S124" s="167"/>
      <c r="T124" s="169">
        <f>SUM(T125:T138)</f>
        <v>0</v>
      </c>
      <c r="AR124" s="170" t="s">
        <v>89</v>
      </c>
      <c r="AT124" s="171" t="s">
        <v>78</v>
      </c>
      <c r="AU124" s="171" t="s">
        <v>23</v>
      </c>
      <c r="AY124" s="170" t="s">
        <v>126</v>
      </c>
      <c r="BK124" s="172">
        <f>SUM(BK125:BK138)</f>
        <v>0</v>
      </c>
    </row>
    <row r="125" spans="1:65" s="2" customFormat="1" ht="26.45" customHeight="1">
      <c r="A125" s="35"/>
      <c r="B125" s="36"/>
      <c r="C125" s="175" t="s">
        <v>235</v>
      </c>
      <c r="D125" s="175" t="s">
        <v>127</v>
      </c>
      <c r="E125" s="176" t="s">
        <v>626</v>
      </c>
      <c r="F125" s="177" t="s">
        <v>627</v>
      </c>
      <c r="G125" s="178" t="s">
        <v>205</v>
      </c>
      <c r="H125" s="179">
        <v>168</v>
      </c>
      <c r="I125" s="180"/>
      <c r="J125" s="181">
        <f>ROUND(I125*H125,2)</f>
        <v>0</v>
      </c>
      <c r="K125" s="182"/>
      <c r="L125" s="40"/>
      <c r="M125" s="183" t="s">
        <v>22</v>
      </c>
      <c r="N125" s="184" t="s">
        <v>50</v>
      </c>
      <c r="O125" s="65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7" t="s">
        <v>264</v>
      </c>
      <c r="AT125" s="187" t="s">
        <v>127</v>
      </c>
      <c r="AU125" s="187" t="s">
        <v>89</v>
      </c>
      <c r="AY125" s="18" t="s">
        <v>126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8" t="s">
        <v>23</v>
      </c>
      <c r="BK125" s="188">
        <f>ROUND(I125*H125,2)</f>
        <v>0</v>
      </c>
      <c r="BL125" s="18" t="s">
        <v>264</v>
      </c>
      <c r="BM125" s="187" t="s">
        <v>628</v>
      </c>
    </row>
    <row r="126" spans="1:65" s="2" customFormat="1" ht="11.25">
      <c r="A126" s="35"/>
      <c r="B126" s="36"/>
      <c r="C126" s="37"/>
      <c r="D126" s="199" t="s">
        <v>182</v>
      </c>
      <c r="E126" s="37"/>
      <c r="F126" s="200" t="s">
        <v>629</v>
      </c>
      <c r="G126" s="37"/>
      <c r="H126" s="37"/>
      <c r="I126" s="191"/>
      <c r="J126" s="37"/>
      <c r="K126" s="37"/>
      <c r="L126" s="40"/>
      <c r="M126" s="192"/>
      <c r="N126" s="19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182</v>
      </c>
      <c r="AU126" s="18" t="s">
        <v>89</v>
      </c>
    </row>
    <row r="127" spans="1:65" s="13" customFormat="1" ht="11.25">
      <c r="B127" s="201"/>
      <c r="C127" s="202"/>
      <c r="D127" s="189" t="s">
        <v>184</v>
      </c>
      <c r="E127" s="203" t="s">
        <v>22</v>
      </c>
      <c r="F127" s="204" t="s">
        <v>630</v>
      </c>
      <c r="G127" s="202"/>
      <c r="H127" s="205">
        <v>168</v>
      </c>
      <c r="I127" s="206"/>
      <c r="J127" s="202"/>
      <c r="K127" s="202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184</v>
      </c>
      <c r="AU127" s="211" t="s">
        <v>89</v>
      </c>
      <c r="AV127" s="13" t="s">
        <v>89</v>
      </c>
      <c r="AW127" s="13" t="s">
        <v>38</v>
      </c>
      <c r="AX127" s="13" t="s">
        <v>23</v>
      </c>
      <c r="AY127" s="211" t="s">
        <v>126</v>
      </c>
    </row>
    <row r="128" spans="1:65" s="2" customFormat="1" ht="16.5" customHeight="1">
      <c r="A128" s="35"/>
      <c r="B128" s="36"/>
      <c r="C128" s="223" t="s">
        <v>241</v>
      </c>
      <c r="D128" s="223" t="s">
        <v>265</v>
      </c>
      <c r="E128" s="224" t="s">
        <v>631</v>
      </c>
      <c r="F128" s="225" t="s">
        <v>632</v>
      </c>
      <c r="G128" s="226" t="s">
        <v>205</v>
      </c>
      <c r="H128" s="227">
        <v>193.2</v>
      </c>
      <c r="I128" s="228"/>
      <c r="J128" s="229">
        <f>ROUND(I128*H128,2)</f>
        <v>0</v>
      </c>
      <c r="K128" s="230"/>
      <c r="L128" s="231"/>
      <c r="M128" s="232" t="s">
        <v>22</v>
      </c>
      <c r="N128" s="233" t="s">
        <v>50</v>
      </c>
      <c r="O128" s="65"/>
      <c r="P128" s="185">
        <f>O128*H128</f>
        <v>0</v>
      </c>
      <c r="Q128" s="185">
        <v>1.2E-4</v>
      </c>
      <c r="R128" s="185">
        <f>Q128*H128</f>
        <v>2.3184E-2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7" t="s">
        <v>356</v>
      </c>
      <c r="AT128" s="187" t="s">
        <v>265</v>
      </c>
      <c r="AU128" s="187" t="s">
        <v>89</v>
      </c>
      <c r="AY128" s="18" t="s">
        <v>126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8" t="s">
        <v>23</v>
      </c>
      <c r="BK128" s="188">
        <f>ROUND(I128*H128,2)</f>
        <v>0</v>
      </c>
      <c r="BL128" s="18" t="s">
        <v>264</v>
      </c>
      <c r="BM128" s="187" t="s">
        <v>633</v>
      </c>
    </row>
    <row r="129" spans="1:65" s="13" customFormat="1" ht="11.25">
      <c r="B129" s="201"/>
      <c r="C129" s="202"/>
      <c r="D129" s="189" t="s">
        <v>184</v>
      </c>
      <c r="E129" s="203" t="s">
        <v>22</v>
      </c>
      <c r="F129" s="204" t="s">
        <v>634</v>
      </c>
      <c r="G129" s="202"/>
      <c r="H129" s="205">
        <v>168</v>
      </c>
      <c r="I129" s="206"/>
      <c r="J129" s="202"/>
      <c r="K129" s="202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184</v>
      </c>
      <c r="AU129" s="211" t="s">
        <v>89</v>
      </c>
      <c r="AV129" s="13" t="s">
        <v>89</v>
      </c>
      <c r="AW129" s="13" t="s">
        <v>38</v>
      </c>
      <c r="AX129" s="13" t="s">
        <v>23</v>
      </c>
      <c r="AY129" s="211" t="s">
        <v>126</v>
      </c>
    </row>
    <row r="130" spans="1:65" s="13" customFormat="1" ht="11.25">
      <c r="B130" s="201"/>
      <c r="C130" s="202"/>
      <c r="D130" s="189" t="s">
        <v>184</v>
      </c>
      <c r="E130" s="202"/>
      <c r="F130" s="204" t="s">
        <v>635</v>
      </c>
      <c r="G130" s="202"/>
      <c r="H130" s="205">
        <v>193.2</v>
      </c>
      <c r="I130" s="206"/>
      <c r="J130" s="202"/>
      <c r="K130" s="202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184</v>
      </c>
      <c r="AU130" s="211" t="s">
        <v>89</v>
      </c>
      <c r="AV130" s="13" t="s">
        <v>89</v>
      </c>
      <c r="AW130" s="13" t="s">
        <v>4</v>
      </c>
      <c r="AX130" s="13" t="s">
        <v>23</v>
      </c>
      <c r="AY130" s="211" t="s">
        <v>126</v>
      </c>
    </row>
    <row r="131" spans="1:65" s="2" customFormat="1" ht="26.45" customHeight="1">
      <c r="A131" s="35"/>
      <c r="B131" s="36"/>
      <c r="C131" s="175" t="s">
        <v>247</v>
      </c>
      <c r="D131" s="175" t="s">
        <v>127</v>
      </c>
      <c r="E131" s="176" t="s">
        <v>636</v>
      </c>
      <c r="F131" s="177" t="s">
        <v>637</v>
      </c>
      <c r="G131" s="178" t="s">
        <v>205</v>
      </c>
      <c r="H131" s="179">
        <v>438</v>
      </c>
      <c r="I131" s="180"/>
      <c r="J131" s="181">
        <f>ROUND(I131*H131,2)</f>
        <v>0</v>
      </c>
      <c r="K131" s="182"/>
      <c r="L131" s="40"/>
      <c r="M131" s="183" t="s">
        <v>22</v>
      </c>
      <c r="N131" s="184" t="s">
        <v>50</v>
      </c>
      <c r="O131" s="65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7" t="s">
        <v>264</v>
      </c>
      <c r="AT131" s="187" t="s">
        <v>127</v>
      </c>
      <c r="AU131" s="187" t="s">
        <v>89</v>
      </c>
      <c r="AY131" s="18" t="s">
        <v>126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8" t="s">
        <v>23</v>
      </c>
      <c r="BK131" s="188">
        <f>ROUND(I131*H131,2)</f>
        <v>0</v>
      </c>
      <c r="BL131" s="18" t="s">
        <v>264</v>
      </c>
      <c r="BM131" s="187" t="s">
        <v>638</v>
      </c>
    </row>
    <row r="132" spans="1:65" s="2" customFormat="1" ht="11.25">
      <c r="A132" s="35"/>
      <c r="B132" s="36"/>
      <c r="C132" s="37"/>
      <c r="D132" s="199" t="s">
        <v>182</v>
      </c>
      <c r="E132" s="37"/>
      <c r="F132" s="200" t="s">
        <v>639</v>
      </c>
      <c r="G132" s="37"/>
      <c r="H132" s="37"/>
      <c r="I132" s="191"/>
      <c r="J132" s="37"/>
      <c r="K132" s="37"/>
      <c r="L132" s="40"/>
      <c r="M132" s="192"/>
      <c r="N132" s="193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182</v>
      </c>
      <c r="AU132" s="18" t="s">
        <v>89</v>
      </c>
    </row>
    <row r="133" spans="1:65" s="13" customFormat="1" ht="11.25">
      <c r="B133" s="201"/>
      <c r="C133" s="202"/>
      <c r="D133" s="189" t="s">
        <v>184</v>
      </c>
      <c r="E133" s="203" t="s">
        <v>22</v>
      </c>
      <c r="F133" s="204" t="s">
        <v>640</v>
      </c>
      <c r="G133" s="202"/>
      <c r="H133" s="205">
        <v>438</v>
      </c>
      <c r="I133" s="206"/>
      <c r="J133" s="202"/>
      <c r="K133" s="202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184</v>
      </c>
      <c r="AU133" s="211" t="s">
        <v>89</v>
      </c>
      <c r="AV133" s="13" t="s">
        <v>89</v>
      </c>
      <c r="AW133" s="13" t="s">
        <v>38</v>
      </c>
      <c r="AX133" s="13" t="s">
        <v>23</v>
      </c>
      <c r="AY133" s="211" t="s">
        <v>126</v>
      </c>
    </row>
    <row r="134" spans="1:65" s="2" customFormat="1" ht="16.5" customHeight="1">
      <c r="A134" s="35"/>
      <c r="B134" s="36"/>
      <c r="C134" s="223" t="s">
        <v>254</v>
      </c>
      <c r="D134" s="223" t="s">
        <v>265</v>
      </c>
      <c r="E134" s="224" t="s">
        <v>641</v>
      </c>
      <c r="F134" s="225" t="s">
        <v>642</v>
      </c>
      <c r="G134" s="226" t="s">
        <v>205</v>
      </c>
      <c r="H134" s="227">
        <v>438</v>
      </c>
      <c r="I134" s="228"/>
      <c r="J134" s="229">
        <f>ROUND(I134*H134,2)</f>
        <v>0</v>
      </c>
      <c r="K134" s="230"/>
      <c r="L134" s="231"/>
      <c r="M134" s="232" t="s">
        <v>22</v>
      </c>
      <c r="N134" s="233" t="s">
        <v>50</v>
      </c>
      <c r="O134" s="65"/>
      <c r="P134" s="185">
        <f>O134*H134</f>
        <v>0</v>
      </c>
      <c r="Q134" s="185">
        <v>8.9999999999999998E-4</v>
      </c>
      <c r="R134" s="185">
        <f>Q134*H134</f>
        <v>0.39419999999999999</v>
      </c>
      <c r="S134" s="185">
        <v>0</v>
      </c>
      <c r="T134" s="18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7" t="s">
        <v>356</v>
      </c>
      <c r="AT134" s="187" t="s">
        <v>265</v>
      </c>
      <c r="AU134" s="187" t="s">
        <v>89</v>
      </c>
      <c r="AY134" s="18" t="s">
        <v>126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8" t="s">
        <v>23</v>
      </c>
      <c r="BK134" s="188">
        <f>ROUND(I134*H134,2)</f>
        <v>0</v>
      </c>
      <c r="BL134" s="18" t="s">
        <v>264</v>
      </c>
      <c r="BM134" s="187" t="s">
        <v>643</v>
      </c>
    </row>
    <row r="135" spans="1:65" s="13" customFormat="1" ht="11.25">
      <c r="B135" s="201"/>
      <c r="C135" s="202"/>
      <c r="D135" s="189" t="s">
        <v>184</v>
      </c>
      <c r="E135" s="203" t="s">
        <v>22</v>
      </c>
      <c r="F135" s="204" t="s">
        <v>644</v>
      </c>
      <c r="G135" s="202"/>
      <c r="H135" s="205">
        <v>438</v>
      </c>
      <c r="I135" s="206"/>
      <c r="J135" s="202"/>
      <c r="K135" s="202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184</v>
      </c>
      <c r="AU135" s="211" t="s">
        <v>89</v>
      </c>
      <c r="AV135" s="13" t="s">
        <v>89</v>
      </c>
      <c r="AW135" s="13" t="s">
        <v>38</v>
      </c>
      <c r="AX135" s="13" t="s">
        <v>23</v>
      </c>
      <c r="AY135" s="211" t="s">
        <v>126</v>
      </c>
    </row>
    <row r="136" spans="1:65" s="2" customFormat="1" ht="26.45" customHeight="1">
      <c r="A136" s="35"/>
      <c r="B136" s="36"/>
      <c r="C136" s="175" t="s">
        <v>8</v>
      </c>
      <c r="D136" s="175" t="s">
        <v>127</v>
      </c>
      <c r="E136" s="176" t="s">
        <v>645</v>
      </c>
      <c r="F136" s="177" t="s">
        <v>646</v>
      </c>
      <c r="G136" s="178" t="s">
        <v>385</v>
      </c>
      <c r="H136" s="179">
        <v>1</v>
      </c>
      <c r="I136" s="180"/>
      <c r="J136" s="181">
        <f>ROUND(I136*H136,2)</f>
        <v>0</v>
      </c>
      <c r="K136" s="182"/>
      <c r="L136" s="40"/>
      <c r="M136" s="183" t="s">
        <v>22</v>
      </c>
      <c r="N136" s="184" t="s">
        <v>50</v>
      </c>
      <c r="O136" s="65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7" t="s">
        <v>264</v>
      </c>
      <c r="AT136" s="187" t="s">
        <v>127</v>
      </c>
      <c r="AU136" s="187" t="s">
        <v>89</v>
      </c>
      <c r="AY136" s="18" t="s">
        <v>126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8" t="s">
        <v>23</v>
      </c>
      <c r="BK136" s="188">
        <f>ROUND(I136*H136,2)</f>
        <v>0</v>
      </c>
      <c r="BL136" s="18" t="s">
        <v>264</v>
      </c>
      <c r="BM136" s="187" t="s">
        <v>647</v>
      </c>
    </row>
    <row r="137" spans="1:65" s="2" customFormat="1" ht="11.25">
      <c r="A137" s="35"/>
      <c r="B137" s="36"/>
      <c r="C137" s="37"/>
      <c r="D137" s="199" t="s">
        <v>182</v>
      </c>
      <c r="E137" s="37"/>
      <c r="F137" s="200" t="s">
        <v>648</v>
      </c>
      <c r="G137" s="37"/>
      <c r="H137" s="37"/>
      <c r="I137" s="191"/>
      <c r="J137" s="37"/>
      <c r="K137" s="37"/>
      <c r="L137" s="40"/>
      <c r="M137" s="192"/>
      <c r="N137" s="193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182</v>
      </c>
      <c r="AU137" s="18" t="s">
        <v>89</v>
      </c>
    </row>
    <row r="138" spans="1:65" s="13" customFormat="1" ht="11.25">
      <c r="B138" s="201"/>
      <c r="C138" s="202"/>
      <c r="D138" s="189" t="s">
        <v>184</v>
      </c>
      <c r="E138" s="203" t="s">
        <v>22</v>
      </c>
      <c r="F138" s="204" t="s">
        <v>23</v>
      </c>
      <c r="G138" s="202"/>
      <c r="H138" s="205">
        <v>1</v>
      </c>
      <c r="I138" s="206"/>
      <c r="J138" s="202"/>
      <c r="K138" s="202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184</v>
      </c>
      <c r="AU138" s="211" t="s">
        <v>89</v>
      </c>
      <c r="AV138" s="13" t="s">
        <v>89</v>
      </c>
      <c r="AW138" s="13" t="s">
        <v>38</v>
      </c>
      <c r="AX138" s="13" t="s">
        <v>23</v>
      </c>
      <c r="AY138" s="211" t="s">
        <v>126</v>
      </c>
    </row>
    <row r="139" spans="1:65" s="12" customFormat="1" ht="22.9" customHeight="1">
      <c r="B139" s="159"/>
      <c r="C139" s="160"/>
      <c r="D139" s="161" t="s">
        <v>78</v>
      </c>
      <c r="E139" s="173" t="s">
        <v>649</v>
      </c>
      <c r="F139" s="173" t="s">
        <v>650</v>
      </c>
      <c r="G139" s="160"/>
      <c r="H139" s="160"/>
      <c r="I139" s="163"/>
      <c r="J139" s="174">
        <f>BK139</f>
        <v>0</v>
      </c>
      <c r="K139" s="160"/>
      <c r="L139" s="165"/>
      <c r="M139" s="166"/>
      <c r="N139" s="167"/>
      <c r="O139" s="167"/>
      <c r="P139" s="168">
        <f>SUM(P140:P141)</f>
        <v>0</v>
      </c>
      <c r="Q139" s="167"/>
      <c r="R139" s="168">
        <f>SUM(R140:R141)</f>
        <v>0</v>
      </c>
      <c r="S139" s="167"/>
      <c r="T139" s="169">
        <f>SUM(T140:T141)</f>
        <v>0</v>
      </c>
      <c r="AR139" s="170" t="s">
        <v>89</v>
      </c>
      <c r="AT139" s="171" t="s">
        <v>78</v>
      </c>
      <c r="AU139" s="171" t="s">
        <v>23</v>
      </c>
      <c r="AY139" s="170" t="s">
        <v>126</v>
      </c>
      <c r="BK139" s="172">
        <f>SUM(BK140:BK141)</f>
        <v>0</v>
      </c>
    </row>
    <row r="140" spans="1:65" s="2" customFormat="1" ht="16.5" customHeight="1">
      <c r="A140" s="35"/>
      <c r="B140" s="36"/>
      <c r="C140" s="175" t="s">
        <v>264</v>
      </c>
      <c r="D140" s="175" t="s">
        <v>127</v>
      </c>
      <c r="E140" s="176" t="s">
        <v>651</v>
      </c>
      <c r="F140" s="177" t="s">
        <v>652</v>
      </c>
      <c r="G140" s="178" t="s">
        <v>385</v>
      </c>
      <c r="H140" s="179">
        <v>14</v>
      </c>
      <c r="I140" s="180"/>
      <c r="J140" s="181">
        <f>ROUND(I140*H140,2)</f>
        <v>0</v>
      </c>
      <c r="K140" s="182"/>
      <c r="L140" s="40"/>
      <c r="M140" s="183" t="s">
        <v>22</v>
      </c>
      <c r="N140" s="184" t="s">
        <v>50</v>
      </c>
      <c r="O140" s="65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7" t="s">
        <v>264</v>
      </c>
      <c r="AT140" s="187" t="s">
        <v>127</v>
      </c>
      <c r="AU140" s="187" t="s">
        <v>89</v>
      </c>
      <c r="AY140" s="18" t="s">
        <v>126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8" t="s">
        <v>23</v>
      </c>
      <c r="BK140" s="188">
        <f>ROUND(I140*H140,2)</f>
        <v>0</v>
      </c>
      <c r="BL140" s="18" t="s">
        <v>264</v>
      </c>
      <c r="BM140" s="187" t="s">
        <v>653</v>
      </c>
    </row>
    <row r="141" spans="1:65" s="13" customFormat="1" ht="11.25">
      <c r="B141" s="201"/>
      <c r="C141" s="202"/>
      <c r="D141" s="189" t="s">
        <v>184</v>
      </c>
      <c r="E141" s="203" t="s">
        <v>22</v>
      </c>
      <c r="F141" s="204" t="s">
        <v>254</v>
      </c>
      <c r="G141" s="202"/>
      <c r="H141" s="205">
        <v>14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184</v>
      </c>
      <c r="AU141" s="211" t="s">
        <v>89</v>
      </c>
      <c r="AV141" s="13" t="s">
        <v>89</v>
      </c>
      <c r="AW141" s="13" t="s">
        <v>38</v>
      </c>
      <c r="AX141" s="13" t="s">
        <v>23</v>
      </c>
      <c r="AY141" s="211" t="s">
        <v>126</v>
      </c>
    </row>
    <row r="142" spans="1:65" s="12" customFormat="1" ht="22.9" customHeight="1">
      <c r="B142" s="159"/>
      <c r="C142" s="160"/>
      <c r="D142" s="161" t="s">
        <v>78</v>
      </c>
      <c r="E142" s="173" t="s">
        <v>654</v>
      </c>
      <c r="F142" s="173" t="s">
        <v>655</v>
      </c>
      <c r="G142" s="160"/>
      <c r="H142" s="160"/>
      <c r="I142" s="163"/>
      <c r="J142" s="174">
        <f>BK142</f>
        <v>0</v>
      </c>
      <c r="K142" s="160"/>
      <c r="L142" s="165"/>
      <c r="M142" s="166"/>
      <c r="N142" s="167"/>
      <c r="O142" s="167"/>
      <c r="P142" s="168">
        <f>SUM(P143:P154)</f>
        <v>0</v>
      </c>
      <c r="Q142" s="167"/>
      <c r="R142" s="168">
        <f>SUM(R143:R154)</f>
        <v>0.95200000000000007</v>
      </c>
      <c r="S142" s="167"/>
      <c r="T142" s="169">
        <f>SUM(T143:T154)</f>
        <v>0</v>
      </c>
      <c r="AR142" s="170" t="s">
        <v>89</v>
      </c>
      <c r="AT142" s="171" t="s">
        <v>78</v>
      </c>
      <c r="AU142" s="171" t="s">
        <v>23</v>
      </c>
      <c r="AY142" s="170" t="s">
        <v>126</v>
      </c>
      <c r="BK142" s="172">
        <f>SUM(BK143:BK154)</f>
        <v>0</v>
      </c>
    </row>
    <row r="143" spans="1:65" s="2" customFormat="1" ht="16.5" customHeight="1">
      <c r="A143" s="35"/>
      <c r="B143" s="36"/>
      <c r="C143" s="175" t="s">
        <v>271</v>
      </c>
      <c r="D143" s="175" t="s">
        <v>127</v>
      </c>
      <c r="E143" s="176" t="s">
        <v>656</v>
      </c>
      <c r="F143" s="177" t="s">
        <v>657</v>
      </c>
      <c r="G143" s="178" t="s">
        <v>385</v>
      </c>
      <c r="H143" s="179">
        <v>14</v>
      </c>
      <c r="I143" s="180"/>
      <c r="J143" s="181">
        <f>ROUND(I143*H143,2)</f>
        <v>0</v>
      </c>
      <c r="K143" s="182"/>
      <c r="L143" s="40"/>
      <c r="M143" s="183" t="s">
        <v>22</v>
      </c>
      <c r="N143" s="184" t="s">
        <v>50</v>
      </c>
      <c r="O143" s="65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7" t="s">
        <v>264</v>
      </c>
      <c r="AT143" s="187" t="s">
        <v>127</v>
      </c>
      <c r="AU143" s="187" t="s">
        <v>89</v>
      </c>
      <c r="AY143" s="18" t="s">
        <v>126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8" t="s">
        <v>23</v>
      </c>
      <c r="BK143" s="188">
        <f>ROUND(I143*H143,2)</f>
        <v>0</v>
      </c>
      <c r="BL143" s="18" t="s">
        <v>264</v>
      </c>
      <c r="BM143" s="187" t="s">
        <v>658</v>
      </c>
    </row>
    <row r="144" spans="1:65" s="2" customFormat="1" ht="11.25">
      <c r="A144" s="35"/>
      <c r="B144" s="36"/>
      <c r="C144" s="37"/>
      <c r="D144" s="199" t="s">
        <v>182</v>
      </c>
      <c r="E144" s="37"/>
      <c r="F144" s="200" t="s">
        <v>659</v>
      </c>
      <c r="G144" s="37"/>
      <c r="H144" s="37"/>
      <c r="I144" s="191"/>
      <c r="J144" s="37"/>
      <c r="K144" s="37"/>
      <c r="L144" s="40"/>
      <c r="M144" s="192"/>
      <c r="N144" s="193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182</v>
      </c>
      <c r="AU144" s="18" t="s">
        <v>89</v>
      </c>
    </row>
    <row r="145" spans="1:65" s="13" customFormat="1" ht="11.25">
      <c r="B145" s="201"/>
      <c r="C145" s="202"/>
      <c r="D145" s="189" t="s">
        <v>184</v>
      </c>
      <c r="E145" s="203" t="s">
        <v>22</v>
      </c>
      <c r="F145" s="204" t="s">
        <v>254</v>
      </c>
      <c r="G145" s="202"/>
      <c r="H145" s="205">
        <v>14</v>
      </c>
      <c r="I145" s="206"/>
      <c r="J145" s="202"/>
      <c r="K145" s="202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184</v>
      </c>
      <c r="AU145" s="211" t="s">
        <v>89</v>
      </c>
      <c r="AV145" s="13" t="s">
        <v>89</v>
      </c>
      <c r="AW145" s="13" t="s">
        <v>38</v>
      </c>
      <c r="AX145" s="13" t="s">
        <v>23</v>
      </c>
      <c r="AY145" s="211" t="s">
        <v>126</v>
      </c>
    </row>
    <row r="146" spans="1:65" s="2" customFormat="1" ht="16.5" customHeight="1">
      <c r="A146" s="35"/>
      <c r="B146" s="36"/>
      <c r="C146" s="223" t="s">
        <v>278</v>
      </c>
      <c r="D146" s="223" t="s">
        <v>265</v>
      </c>
      <c r="E146" s="224" t="s">
        <v>660</v>
      </c>
      <c r="F146" s="225" t="s">
        <v>661</v>
      </c>
      <c r="G146" s="226" t="s">
        <v>385</v>
      </c>
      <c r="H146" s="227">
        <v>14</v>
      </c>
      <c r="I146" s="228"/>
      <c r="J146" s="229">
        <f>ROUND(I146*H146,2)</f>
        <v>0</v>
      </c>
      <c r="K146" s="230"/>
      <c r="L146" s="231"/>
      <c r="M146" s="232" t="s">
        <v>22</v>
      </c>
      <c r="N146" s="233" t="s">
        <v>50</v>
      </c>
      <c r="O146" s="65"/>
      <c r="P146" s="185">
        <f>O146*H146</f>
        <v>0</v>
      </c>
      <c r="Q146" s="185">
        <v>0.01</v>
      </c>
      <c r="R146" s="185">
        <f>Q146*H146</f>
        <v>0.14000000000000001</v>
      </c>
      <c r="S146" s="185">
        <v>0</v>
      </c>
      <c r="T146" s="18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7" t="s">
        <v>662</v>
      </c>
      <c r="AT146" s="187" t="s">
        <v>265</v>
      </c>
      <c r="AU146" s="187" t="s">
        <v>89</v>
      </c>
      <c r="AY146" s="18" t="s">
        <v>126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8" t="s">
        <v>23</v>
      </c>
      <c r="BK146" s="188">
        <f>ROUND(I146*H146,2)</f>
        <v>0</v>
      </c>
      <c r="BL146" s="18" t="s">
        <v>517</v>
      </c>
      <c r="BM146" s="187" t="s">
        <v>663</v>
      </c>
    </row>
    <row r="147" spans="1:65" s="13" customFormat="1" ht="11.25">
      <c r="B147" s="201"/>
      <c r="C147" s="202"/>
      <c r="D147" s="189" t="s">
        <v>184</v>
      </c>
      <c r="E147" s="203" t="s">
        <v>22</v>
      </c>
      <c r="F147" s="204" t="s">
        <v>254</v>
      </c>
      <c r="G147" s="202"/>
      <c r="H147" s="205">
        <v>14</v>
      </c>
      <c r="I147" s="206"/>
      <c r="J147" s="202"/>
      <c r="K147" s="202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184</v>
      </c>
      <c r="AU147" s="211" t="s">
        <v>89</v>
      </c>
      <c r="AV147" s="13" t="s">
        <v>89</v>
      </c>
      <c r="AW147" s="13" t="s">
        <v>38</v>
      </c>
      <c r="AX147" s="13" t="s">
        <v>23</v>
      </c>
      <c r="AY147" s="211" t="s">
        <v>126</v>
      </c>
    </row>
    <row r="148" spans="1:65" s="2" customFormat="1" ht="16.5" customHeight="1">
      <c r="A148" s="35"/>
      <c r="B148" s="36"/>
      <c r="C148" s="223" t="s">
        <v>284</v>
      </c>
      <c r="D148" s="223" t="s">
        <v>265</v>
      </c>
      <c r="E148" s="224" t="s">
        <v>664</v>
      </c>
      <c r="F148" s="225" t="s">
        <v>665</v>
      </c>
      <c r="G148" s="226" t="s">
        <v>385</v>
      </c>
      <c r="H148" s="227">
        <v>14</v>
      </c>
      <c r="I148" s="228"/>
      <c r="J148" s="229">
        <f>ROUND(I148*H148,2)</f>
        <v>0</v>
      </c>
      <c r="K148" s="230"/>
      <c r="L148" s="231"/>
      <c r="M148" s="232" t="s">
        <v>22</v>
      </c>
      <c r="N148" s="233" t="s">
        <v>50</v>
      </c>
      <c r="O148" s="65"/>
      <c r="P148" s="185">
        <f>O148*H148</f>
        <v>0</v>
      </c>
      <c r="Q148" s="185">
        <v>5.8000000000000003E-2</v>
      </c>
      <c r="R148" s="185">
        <f>Q148*H148</f>
        <v>0.81200000000000006</v>
      </c>
      <c r="S148" s="185">
        <v>0</v>
      </c>
      <c r="T148" s="18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7" t="s">
        <v>356</v>
      </c>
      <c r="AT148" s="187" t="s">
        <v>265</v>
      </c>
      <c r="AU148" s="187" t="s">
        <v>89</v>
      </c>
      <c r="AY148" s="18" t="s">
        <v>126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8" t="s">
        <v>23</v>
      </c>
      <c r="BK148" s="188">
        <f>ROUND(I148*H148,2)</f>
        <v>0</v>
      </c>
      <c r="BL148" s="18" t="s">
        <v>264</v>
      </c>
      <c r="BM148" s="187" t="s">
        <v>666</v>
      </c>
    </row>
    <row r="149" spans="1:65" s="13" customFormat="1" ht="11.25">
      <c r="B149" s="201"/>
      <c r="C149" s="202"/>
      <c r="D149" s="189" t="s">
        <v>184</v>
      </c>
      <c r="E149" s="203" t="s">
        <v>22</v>
      </c>
      <c r="F149" s="204" t="s">
        <v>254</v>
      </c>
      <c r="G149" s="202"/>
      <c r="H149" s="205">
        <v>14</v>
      </c>
      <c r="I149" s="206"/>
      <c r="J149" s="202"/>
      <c r="K149" s="202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184</v>
      </c>
      <c r="AU149" s="211" t="s">
        <v>89</v>
      </c>
      <c r="AV149" s="13" t="s">
        <v>89</v>
      </c>
      <c r="AW149" s="13" t="s">
        <v>38</v>
      </c>
      <c r="AX149" s="13" t="s">
        <v>23</v>
      </c>
      <c r="AY149" s="211" t="s">
        <v>126</v>
      </c>
    </row>
    <row r="150" spans="1:65" s="2" customFormat="1" ht="16.5" customHeight="1">
      <c r="A150" s="35"/>
      <c r="B150" s="36"/>
      <c r="C150" s="175" t="s">
        <v>213</v>
      </c>
      <c r="D150" s="175" t="s">
        <v>127</v>
      </c>
      <c r="E150" s="176" t="s">
        <v>667</v>
      </c>
      <c r="F150" s="177" t="s">
        <v>668</v>
      </c>
      <c r="G150" s="178" t="s">
        <v>385</v>
      </c>
      <c r="H150" s="179">
        <v>14</v>
      </c>
      <c r="I150" s="180"/>
      <c r="J150" s="181">
        <f>ROUND(I150*H150,2)</f>
        <v>0</v>
      </c>
      <c r="K150" s="182"/>
      <c r="L150" s="40"/>
      <c r="M150" s="183" t="s">
        <v>22</v>
      </c>
      <c r="N150" s="184" t="s">
        <v>50</v>
      </c>
      <c r="O150" s="65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7" t="s">
        <v>264</v>
      </c>
      <c r="AT150" s="187" t="s">
        <v>127</v>
      </c>
      <c r="AU150" s="187" t="s">
        <v>89</v>
      </c>
      <c r="AY150" s="18" t="s">
        <v>126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8" t="s">
        <v>23</v>
      </c>
      <c r="BK150" s="188">
        <f>ROUND(I150*H150,2)</f>
        <v>0</v>
      </c>
      <c r="BL150" s="18" t="s">
        <v>264</v>
      </c>
      <c r="BM150" s="187" t="s">
        <v>669</v>
      </c>
    </row>
    <row r="151" spans="1:65" s="13" customFormat="1" ht="11.25">
      <c r="B151" s="201"/>
      <c r="C151" s="202"/>
      <c r="D151" s="189" t="s">
        <v>184</v>
      </c>
      <c r="E151" s="203" t="s">
        <v>22</v>
      </c>
      <c r="F151" s="204" t="s">
        <v>254</v>
      </c>
      <c r="G151" s="202"/>
      <c r="H151" s="205">
        <v>14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184</v>
      </c>
      <c r="AU151" s="211" t="s">
        <v>89</v>
      </c>
      <c r="AV151" s="13" t="s">
        <v>89</v>
      </c>
      <c r="AW151" s="13" t="s">
        <v>38</v>
      </c>
      <c r="AX151" s="13" t="s">
        <v>23</v>
      </c>
      <c r="AY151" s="211" t="s">
        <v>126</v>
      </c>
    </row>
    <row r="152" spans="1:65" s="2" customFormat="1" ht="16.5" customHeight="1">
      <c r="A152" s="35"/>
      <c r="B152" s="36"/>
      <c r="C152" s="175" t="s">
        <v>7</v>
      </c>
      <c r="D152" s="175" t="s">
        <v>127</v>
      </c>
      <c r="E152" s="176" t="s">
        <v>670</v>
      </c>
      <c r="F152" s="177" t="s">
        <v>671</v>
      </c>
      <c r="G152" s="178" t="s">
        <v>385</v>
      </c>
      <c r="H152" s="179">
        <v>14</v>
      </c>
      <c r="I152" s="180"/>
      <c r="J152" s="181">
        <f>ROUND(I152*H152,2)</f>
        <v>0</v>
      </c>
      <c r="K152" s="182"/>
      <c r="L152" s="40"/>
      <c r="M152" s="183" t="s">
        <v>22</v>
      </c>
      <c r="N152" s="184" t="s">
        <v>50</v>
      </c>
      <c r="O152" s="65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7" t="s">
        <v>264</v>
      </c>
      <c r="AT152" s="187" t="s">
        <v>127</v>
      </c>
      <c r="AU152" s="187" t="s">
        <v>89</v>
      </c>
      <c r="AY152" s="18" t="s">
        <v>126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8" t="s">
        <v>23</v>
      </c>
      <c r="BK152" s="188">
        <f>ROUND(I152*H152,2)</f>
        <v>0</v>
      </c>
      <c r="BL152" s="18" t="s">
        <v>264</v>
      </c>
      <c r="BM152" s="187" t="s">
        <v>672</v>
      </c>
    </row>
    <row r="153" spans="1:65" s="2" customFormat="1" ht="11.25">
      <c r="A153" s="35"/>
      <c r="B153" s="36"/>
      <c r="C153" s="37"/>
      <c r="D153" s="199" t="s">
        <v>182</v>
      </c>
      <c r="E153" s="37"/>
      <c r="F153" s="200" t="s">
        <v>673</v>
      </c>
      <c r="G153" s="37"/>
      <c r="H153" s="37"/>
      <c r="I153" s="191"/>
      <c r="J153" s="37"/>
      <c r="K153" s="37"/>
      <c r="L153" s="40"/>
      <c r="M153" s="192"/>
      <c r="N153" s="19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182</v>
      </c>
      <c r="AU153" s="18" t="s">
        <v>89</v>
      </c>
    </row>
    <row r="154" spans="1:65" s="13" customFormat="1" ht="11.25">
      <c r="B154" s="201"/>
      <c r="C154" s="202"/>
      <c r="D154" s="189" t="s">
        <v>184</v>
      </c>
      <c r="E154" s="203" t="s">
        <v>22</v>
      </c>
      <c r="F154" s="204" t="s">
        <v>254</v>
      </c>
      <c r="G154" s="202"/>
      <c r="H154" s="205">
        <v>14</v>
      </c>
      <c r="I154" s="206"/>
      <c r="J154" s="202"/>
      <c r="K154" s="202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184</v>
      </c>
      <c r="AU154" s="211" t="s">
        <v>89</v>
      </c>
      <c r="AV154" s="13" t="s">
        <v>89</v>
      </c>
      <c r="AW154" s="13" t="s">
        <v>38</v>
      </c>
      <c r="AX154" s="13" t="s">
        <v>23</v>
      </c>
      <c r="AY154" s="211" t="s">
        <v>126</v>
      </c>
    </row>
    <row r="155" spans="1:65" s="12" customFormat="1" ht="25.9" customHeight="1">
      <c r="B155" s="159"/>
      <c r="C155" s="160"/>
      <c r="D155" s="161" t="s">
        <v>78</v>
      </c>
      <c r="E155" s="162" t="s">
        <v>265</v>
      </c>
      <c r="F155" s="162" t="s">
        <v>674</v>
      </c>
      <c r="G155" s="160"/>
      <c r="H155" s="160"/>
      <c r="I155" s="163"/>
      <c r="J155" s="164">
        <f>BK155</f>
        <v>0</v>
      </c>
      <c r="K155" s="160"/>
      <c r="L155" s="165"/>
      <c r="M155" s="166"/>
      <c r="N155" s="167"/>
      <c r="O155" s="167"/>
      <c r="P155" s="168">
        <f>P156+P217</f>
        <v>0</v>
      </c>
      <c r="Q155" s="167"/>
      <c r="R155" s="168">
        <f>R156+R217</f>
        <v>82.879415767495999</v>
      </c>
      <c r="S155" s="167"/>
      <c r="T155" s="169">
        <f>T156+T217</f>
        <v>0</v>
      </c>
      <c r="AR155" s="170" t="s">
        <v>138</v>
      </c>
      <c r="AT155" s="171" t="s">
        <v>78</v>
      </c>
      <c r="AU155" s="171" t="s">
        <v>79</v>
      </c>
      <c r="AY155" s="170" t="s">
        <v>126</v>
      </c>
      <c r="BK155" s="172">
        <f>BK156+BK217</f>
        <v>0</v>
      </c>
    </row>
    <row r="156" spans="1:65" s="12" customFormat="1" ht="22.9" customHeight="1">
      <c r="B156" s="159"/>
      <c r="C156" s="160"/>
      <c r="D156" s="161" t="s">
        <v>78</v>
      </c>
      <c r="E156" s="173" t="s">
        <v>675</v>
      </c>
      <c r="F156" s="173" t="s">
        <v>676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SUM(P157:P216)</f>
        <v>0</v>
      </c>
      <c r="Q156" s="167"/>
      <c r="R156" s="168">
        <f>SUM(R157:R216)</f>
        <v>0.51778900000000005</v>
      </c>
      <c r="S156" s="167"/>
      <c r="T156" s="169">
        <f>SUM(T157:T216)</f>
        <v>0</v>
      </c>
      <c r="AR156" s="170" t="s">
        <v>138</v>
      </c>
      <c r="AT156" s="171" t="s">
        <v>78</v>
      </c>
      <c r="AU156" s="171" t="s">
        <v>23</v>
      </c>
      <c r="AY156" s="170" t="s">
        <v>126</v>
      </c>
      <c r="BK156" s="172">
        <f>SUM(BK157:BK216)</f>
        <v>0</v>
      </c>
    </row>
    <row r="157" spans="1:65" s="2" customFormat="1" ht="26.45" customHeight="1">
      <c r="A157" s="35"/>
      <c r="B157" s="36"/>
      <c r="C157" s="175" t="s">
        <v>301</v>
      </c>
      <c r="D157" s="175" t="s">
        <v>127</v>
      </c>
      <c r="E157" s="176" t="s">
        <v>677</v>
      </c>
      <c r="F157" s="177" t="s">
        <v>678</v>
      </c>
      <c r="G157" s="178" t="s">
        <v>385</v>
      </c>
      <c r="H157" s="179">
        <v>84</v>
      </c>
      <c r="I157" s="180"/>
      <c r="J157" s="181">
        <f>ROUND(I157*H157,2)</f>
        <v>0</v>
      </c>
      <c r="K157" s="182"/>
      <c r="L157" s="40"/>
      <c r="M157" s="183" t="s">
        <v>22</v>
      </c>
      <c r="N157" s="184" t="s">
        <v>50</v>
      </c>
      <c r="O157" s="65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7" t="s">
        <v>517</v>
      </c>
      <c r="AT157" s="187" t="s">
        <v>127</v>
      </c>
      <c r="AU157" s="187" t="s">
        <v>89</v>
      </c>
      <c r="AY157" s="18" t="s">
        <v>126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8" t="s">
        <v>23</v>
      </c>
      <c r="BK157" s="188">
        <f>ROUND(I157*H157,2)</f>
        <v>0</v>
      </c>
      <c r="BL157" s="18" t="s">
        <v>517</v>
      </c>
      <c r="BM157" s="187" t="s">
        <v>679</v>
      </c>
    </row>
    <row r="158" spans="1:65" s="2" customFormat="1" ht="11.25">
      <c r="A158" s="35"/>
      <c r="B158" s="36"/>
      <c r="C158" s="37"/>
      <c r="D158" s="199" t="s">
        <v>182</v>
      </c>
      <c r="E158" s="37"/>
      <c r="F158" s="200" t="s">
        <v>680</v>
      </c>
      <c r="G158" s="37"/>
      <c r="H158" s="37"/>
      <c r="I158" s="191"/>
      <c r="J158" s="37"/>
      <c r="K158" s="37"/>
      <c r="L158" s="40"/>
      <c r="M158" s="192"/>
      <c r="N158" s="193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182</v>
      </c>
      <c r="AU158" s="18" t="s">
        <v>89</v>
      </c>
    </row>
    <row r="159" spans="1:65" s="13" customFormat="1" ht="11.25">
      <c r="B159" s="201"/>
      <c r="C159" s="202"/>
      <c r="D159" s="189" t="s">
        <v>184</v>
      </c>
      <c r="E159" s="203" t="s">
        <v>22</v>
      </c>
      <c r="F159" s="204" t="s">
        <v>681</v>
      </c>
      <c r="G159" s="202"/>
      <c r="H159" s="205">
        <v>84</v>
      </c>
      <c r="I159" s="206"/>
      <c r="J159" s="202"/>
      <c r="K159" s="202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184</v>
      </c>
      <c r="AU159" s="211" t="s">
        <v>89</v>
      </c>
      <c r="AV159" s="13" t="s">
        <v>89</v>
      </c>
      <c r="AW159" s="13" t="s">
        <v>38</v>
      </c>
      <c r="AX159" s="13" t="s">
        <v>23</v>
      </c>
      <c r="AY159" s="211" t="s">
        <v>126</v>
      </c>
    </row>
    <row r="160" spans="1:65" s="2" customFormat="1" ht="16.5" customHeight="1">
      <c r="A160" s="35"/>
      <c r="B160" s="36"/>
      <c r="C160" s="175" t="s">
        <v>307</v>
      </c>
      <c r="D160" s="175" t="s">
        <v>127</v>
      </c>
      <c r="E160" s="176" t="s">
        <v>682</v>
      </c>
      <c r="F160" s="177" t="s">
        <v>683</v>
      </c>
      <c r="G160" s="178" t="s">
        <v>385</v>
      </c>
      <c r="H160" s="179">
        <v>14</v>
      </c>
      <c r="I160" s="180"/>
      <c r="J160" s="181">
        <f>ROUND(I160*H160,2)</f>
        <v>0</v>
      </c>
      <c r="K160" s="182"/>
      <c r="L160" s="40"/>
      <c r="M160" s="183" t="s">
        <v>22</v>
      </c>
      <c r="N160" s="184" t="s">
        <v>50</v>
      </c>
      <c r="O160" s="65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7" t="s">
        <v>517</v>
      </c>
      <c r="AT160" s="187" t="s">
        <v>127</v>
      </c>
      <c r="AU160" s="187" t="s">
        <v>89</v>
      </c>
      <c r="AY160" s="18" t="s">
        <v>126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8" t="s">
        <v>23</v>
      </c>
      <c r="BK160" s="188">
        <f>ROUND(I160*H160,2)</f>
        <v>0</v>
      </c>
      <c r="BL160" s="18" t="s">
        <v>517</v>
      </c>
      <c r="BM160" s="187" t="s">
        <v>684</v>
      </c>
    </row>
    <row r="161" spans="1:65" s="2" customFormat="1" ht="19.5">
      <c r="A161" s="35"/>
      <c r="B161" s="36"/>
      <c r="C161" s="37"/>
      <c r="D161" s="189" t="s">
        <v>133</v>
      </c>
      <c r="E161" s="37"/>
      <c r="F161" s="190" t="s">
        <v>685</v>
      </c>
      <c r="G161" s="37"/>
      <c r="H161" s="37"/>
      <c r="I161" s="191"/>
      <c r="J161" s="37"/>
      <c r="K161" s="37"/>
      <c r="L161" s="40"/>
      <c r="M161" s="192"/>
      <c r="N161" s="19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133</v>
      </c>
      <c r="AU161" s="18" t="s">
        <v>89</v>
      </c>
    </row>
    <row r="162" spans="1:65" s="13" customFormat="1" ht="11.25">
      <c r="B162" s="201"/>
      <c r="C162" s="202"/>
      <c r="D162" s="189" t="s">
        <v>184</v>
      </c>
      <c r="E162" s="203" t="s">
        <v>22</v>
      </c>
      <c r="F162" s="204" t="s">
        <v>254</v>
      </c>
      <c r="G162" s="202"/>
      <c r="H162" s="205">
        <v>14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184</v>
      </c>
      <c r="AU162" s="211" t="s">
        <v>89</v>
      </c>
      <c r="AV162" s="13" t="s">
        <v>89</v>
      </c>
      <c r="AW162" s="13" t="s">
        <v>38</v>
      </c>
      <c r="AX162" s="13" t="s">
        <v>23</v>
      </c>
      <c r="AY162" s="211" t="s">
        <v>126</v>
      </c>
    </row>
    <row r="163" spans="1:65" s="2" customFormat="1" ht="16.5" customHeight="1">
      <c r="A163" s="35"/>
      <c r="B163" s="36"/>
      <c r="C163" s="175" t="s">
        <v>313</v>
      </c>
      <c r="D163" s="175" t="s">
        <v>127</v>
      </c>
      <c r="E163" s="176" t="s">
        <v>686</v>
      </c>
      <c r="F163" s="177" t="s">
        <v>687</v>
      </c>
      <c r="G163" s="178" t="s">
        <v>385</v>
      </c>
      <c r="H163" s="179">
        <v>196</v>
      </c>
      <c r="I163" s="180"/>
      <c r="J163" s="181">
        <f>ROUND(I163*H163,2)</f>
        <v>0</v>
      </c>
      <c r="K163" s="182"/>
      <c r="L163" s="40"/>
      <c r="M163" s="183" t="s">
        <v>22</v>
      </c>
      <c r="N163" s="184" t="s">
        <v>50</v>
      </c>
      <c r="O163" s="65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7" t="s">
        <v>264</v>
      </c>
      <c r="AT163" s="187" t="s">
        <v>127</v>
      </c>
      <c r="AU163" s="187" t="s">
        <v>89</v>
      </c>
      <c r="AY163" s="18" t="s">
        <v>126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8" t="s">
        <v>23</v>
      </c>
      <c r="BK163" s="188">
        <f>ROUND(I163*H163,2)</f>
        <v>0</v>
      </c>
      <c r="BL163" s="18" t="s">
        <v>264</v>
      </c>
      <c r="BM163" s="187" t="s">
        <v>688</v>
      </c>
    </row>
    <row r="164" spans="1:65" s="2" customFormat="1" ht="19.5">
      <c r="A164" s="35"/>
      <c r="B164" s="36"/>
      <c r="C164" s="37"/>
      <c r="D164" s="189" t="s">
        <v>133</v>
      </c>
      <c r="E164" s="37"/>
      <c r="F164" s="190" t="s">
        <v>685</v>
      </c>
      <c r="G164" s="37"/>
      <c r="H164" s="37"/>
      <c r="I164" s="191"/>
      <c r="J164" s="37"/>
      <c r="K164" s="37"/>
      <c r="L164" s="40"/>
      <c r="M164" s="192"/>
      <c r="N164" s="193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133</v>
      </c>
      <c r="AU164" s="18" t="s">
        <v>89</v>
      </c>
    </row>
    <row r="165" spans="1:65" s="13" customFormat="1" ht="11.25">
      <c r="B165" s="201"/>
      <c r="C165" s="202"/>
      <c r="D165" s="189" t="s">
        <v>184</v>
      </c>
      <c r="E165" s="203" t="s">
        <v>22</v>
      </c>
      <c r="F165" s="204" t="s">
        <v>689</v>
      </c>
      <c r="G165" s="202"/>
      <c r="H165" s="205">
        <v>196</v>
      </c>
      <c r="I165" s="206"/>
      <c r="J165" s="202"/>
      <c r="K165" s="202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184</v>
      </c>
      <c r="AU165" s="211" t="s">
        <v>89</v>
      </c>
      <c r="AV165" s="13" t="s">
        <v>89</v>
      </c>
      <c r="AW165" s="13" t="s">
        <v>38</v>
      </c>
      <c r="AX165" s="13" t="s">
        <v>23</v>
      </c>
      <c r="AY165" s="211" t="s">
        <v>126</v>
      </c>
    </row>
    <row r="166" spans="1:65" s="2" customFormat="1" ht="26.45" customHeight="1">
      <c r="A166" s="35"/>
      <c r="B166" s="36"/>
      <c r="C166" s="175" t="s">
        <v>319</v>
      </c>
      <c r="D166" s="175" t="s">
        <v>127</v>
      </c>
      <c r="E166" s="176" t="s">
        <v>690</v>
      </c>
      <c r="F166" s="177" t="s">
        <v>691</v>
      </c>
      <c r="G166" s="178" t="s">
        <v>385</v>
      </c>
      <c r="H166" s="179">
        <v>112</v>
      </c>
      <c r="I166" s="180"/>
      <c r="J166" s="181">
        <f>ROUND(I166*H166,2)</f>
        <v>0</v>
      </c>
      <c r="K166" s="182"/>
      <c r="L166" s="40"/>
      <c r="M166" s="183" t="s">
        <v>22</v>
      </c>
      <c r="N166" s="184" t="s">
        <v>50</v>
      </c>
      <c r="O166" s="65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7" t="s">
        <v>517</v>
      </c>
      <c r="AT166" s="187" t="s">
        <v>127</v>
      </c>
      <c r="AU166" s="187" t="s">
        <v>89</v>
      </c>
      <c r="AY166" s="18" t="s">
        <v>126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8" t="s">
        <v>23</v>
      </c>
      <c r="BK166" s="188">
        <f>ROUND(I166*H166,2)</f>
        <v>0</v>
      </c>
      <c r="BL166" s="18" t="s">
        <v>517</v>
      </c>
      <c r="BM166" s="187" t="s">
        <v>692</v>
      </c>
    </row>
    <row r="167" spans="1:65" s="2" customFormat="1" ht="11.25">
      <c r="A167" s="35"/>
      <c r="B167" s="36"/>
      <c r="C167" s="37"/>
      <c r="D167" s="199" t="s">
        <v>182</v>
      </c>
      <c r="E167" s="37"/>
      <c r="F167" s="200" t="s">
        <v>693</v>
      </c>
      <c r="G167" s="37"/>
      <c r="H167" s="37"/>
      <c r="I167" s="191"/>
      <c r="J167" s="37"/>
      <c r="K167" s="37"/>
      <c r="L167" s="40"/>
      <c r="M167" s="192"/>
      <c r="N167" s="193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182</v>
      </c>
      <c r="AU167" s="18" t="s">
        <v>89</v>
      </c>
    </row>
    <row r="168" spans="1:65" s="2" customFormat="1" ht="19.5">
      <c r="A168" s="35"/>
      <c r="B168" s="36"/>
      <c r="C168" s="37"/>
      <c r="D168" s="189" t="s">
        <v>133</v>
      </c>
      <c r="E168" s="37"/>
      <c r="F168" s="190" t="s">
        <v>694</v>
      </c>
      <c r="G168" s="37"/>
      <c r="H168" s="37"/>
      <c r="I168" s="191"/>
      <c r="J168" s="37"/>
      <c r="K168" s="37"/>
      <c r="L168" s="40"/>
      <c r="M168" s="192"/>
      <c r="N168" s="193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133</v>
      </c>
      <c r="AU168" s="18" t="s">
        <v>89</v>
      </c>
    </row>
    <row r="169" spans="1:65" s="13" customFormat="1" ht="11.25">
      <c r="B169" s="201"/>
      <c r="C169" s="202"/>
      <c r="D169" s="189" t="s">
        <v>184</v>
      </c>
      <c r="E169" s="203" t="s">
        <v>22</v>
      </c>
      <c r="F169" s="204" t="s">
        <v>695</v>
      </c>
      <c r="G169" s="202"/>
      <c r="H169" s="205">
        <v>112</v>
      </c>
      <c r="I169" s="206"/>
      <c r="J169" s="202"/>
      <c r="K169" s="202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184</v>
      </c>
      <c r="AU169" s="211" t="s">
        <v>89</v>
      </c>
      <c r="AV169" s="13" t="s">
        <v>89</v>
      </c>
      <c r="AW169" s="13" t="s">
        <v>38</v>
      </c>
      <c r="AX169" s="13" t="s">
        <v>23</v>
      </c>
      <c r="AY169" s="211" t="s">
        <v>126</v>
      </c>
    </row>
    <row r="170" spans="1:65" s="2" customFormat="1" ht="36" customHeight="1">
      <c r="A170" s="35"/>
      <c r="B170" s="36"/>
      <c r="C170" s="175" t="s">
        <v>325</v>
      </c>
      <c r="D170" s="175" t="s">
        <v>127</v>
      </c>
      <c r="E170" s="176" t="s">
        <v>696</v>
      </c>
      <c r="F170" s="177" t="s">
        <v>697</v>
      </c>
      <c r="G170" s="178" t="s">
        <v>205</v>
      </c>
      <c r="H170" s="179">
        <v>470.8</v>
      </c>
      <c r="I170" s="180"/>
      <c r="J170" s="181">
        <f>ROUND(I170*H170,2)</f>
        <v>0</v>
      </c>
      <c r="K170" s="182"/>
      <c r="L170" s="40"/>
      <c r="M170" s="183" t="s">
        <v>22</v>
      </c>
      <c r="N170" s="184" t="s">
        <v>50</v>
      </c>
      <c r="O170" s="65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7" t="s">
        <v>264</v>
      </c>
      <c r="AT170" s="187" t="s">
        <v>127</v>
      </c>
      <c r="AU170" s="187" t="s">
        <v>89</v>
      </c>
      <c r="AY170" s="18" t="s">
        <v>126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8" t="s">
        <v>23</v>
      </c>
      <c r="BK170" s="188">
        <f>ROUND(I170*H170,2)</f>
        <v>0</v>
      </c>
      <c r="BL170" s="18" t="s">
        <v>264</v>
      </c>
      <c r="BM170" s="187" t="s">
        <v>698</v>
      </c>
    </row>
    <row r="171" spans="1:65" s="2" customFormat="1" ht="19.5">
      <c r="A171" s="35"/>
      <c r="B171" s="36"/>
      <c r="C171" s="37"/>
      <c r="D171" s="189" t="s">
        <v>133</v>
      </c>
      <c r="E171" s="37"/>
      <c r="F171" s="190" t="s">
        <v>685</v>
      </c>
      <c r="G171" s="37"/>
      <c r="H171" s="37"/>
      <c r="I171" s="191"/>
      <c r="J171" s="37"/>
      <c r="K171" s="37"/>
      <c r="L171" s="40"/>
      <c r="M171" s="192"/>
      <c r="N171" s="193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133</v>
      </c>
      <c r="AU171" s="18" t="s">
        <v>89</v>
      </c>
    </row>
    <row r="172" spans="1:65" s="13" customFormat="1" ht="11.25">
      <c r="B172" s="201"/>
      <c r="C172" s="202"/>
      <c r="D172" s="189" t="s">
        <v>184</v>
      </c>
      <c r="E172" s="203" t="s">
        <v>22</v>
      </c>
      <c r="F172" s="204" t="s">
        <v>699</v>
      </c>
      <c r="G172" s="202"/>
      <c r="H172" s="205">
        <v>470.8</v>
      </c>
      <c r="I172" s="206"/>
      <c r="J172" s="202"/>
      <c r="K172" s="202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184</v>
      </c>
      <c r="AU172" s="211" t="s">
        <v>89</v>
      </c>
      <c r="AV172" s="13" t="s">
        <v>89</v>
      </c>
      <c r="AW172" s="13" t="s">
        <v>38</v>
      </c>
      <c r="AX172" s="13" t="s">
        <v>23</v>
      </c>
      <c r="AY172" s="211" t="s">
        <v>126</v>
      </c>
    </row>
    <row r="173" spans="1:65" s="2" customFormat="1" ht="16.5" customHeight="1">
      <c r="A173" s="35"/>
      <c r="B173" s="36"/>
      <c r="C173" s="175" t="s">
        <v>331</v>
      </c>
      <c r="D173" s="175" t="s">
        <v>127</v>
      </c>
      <c r="E173" s="176" t="s">
        <v>700</v>
      </c>
      <c r="F173" s="177" t="s">
        <v>701</v>
      </c>
      <c r="G173" s="178" t="s">
        <v>205</v>
      </c>
      <c r="H173" s="179">
        <v>16.8</v>
      </c>
      <c r="I173" s="180"/>
      <c r="J173" s="181">
        <f>ROUND(I173*H173,2)</f>
        <v>0</v>
      </c>
      <c r="K173" s="182"/>
      <c r="L173" s="40"/>
      <c r="M173" s="183" t="s">
        <v>22</v>
      </c>
      <c r="N173" s="184" t="s">
        <v>50</v>
      </c>
      <c r="O173" s="65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7" t="s">
        <v>517</v>
      </c>
      <c r="AT173" s="187" t="s">
        <v>127</v>
      </c>
      <c r="AU173" s="187" t="s">
        <v>89</v>
      </c>
      <c r="AY173" s="18" t="s">
        <v>126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8" t="s">
        <v>23</v>
      </c>
      <c r="BK173" s="188">
        <f>ROUND(I173*H173,2)</f>
        <v>0</v>
      </c>
      <c r="BL173" s="18" t="s">
        <v>517</v>
      </c>
      <c r="BM173" s="187" t="s">
        <v>702</v>
      </c>
    </row>
    <row r="174" spans="1:65" s="2" customFormat="1" ht="19.5">
      <c r="A174" s="35"/>
      <c r="B174" s="36"/>
      <c r="C174" s="37"/>
      <c r="D174" s="189" t="s">
        <v>133</v>
      </c>
      <c r="E174" s="37"/>
      <c r="F174" s="190" t="s">
        <v>685</v>
      </c>
      <c r="G174" s="37"/>
      <c r="H174" s="37"/>
      <c r="I174" s="191"/>
      <c r="J174" s="37"/>
      <c r="K174" s="37"/>
      <c r="L174" s="40"/>
      <c r="M174" s="192"/>
      <c r="N174" s="193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133</v>
      </c>
      <c r="AU174" s="18" t="s">
        <v>89</v>
      </c>
    </row>
    <row r="175" spans="1:65" s="13" customFormat="1" ht="11.25">
      <c r="B175" s="201"/>
      <c r="C175" s="202"/>
      <c r="D175" s="189" t="s">
        <v>184</v>
      </c>
      <c r="E175" s="203" t="s">
        <v>22</v>
      </c>
      <c r="F175" s="204" t="s">
        <v>703</v>
      </c>
      <c r="G175" s="202"/>
      <c r="H175" s="205">
        <v>16.8</v>
      </c>
      <c r="I175" s="206"/>
      <c r="J175" s="202"/>
      <c r="K175" s="202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184</v>
      </c>
      <c r="AU175" s="211" t="s">
        <v>89</v>
      </c>
      <c r="AV175" s="13" t="s">
        <v>89</v>
      </c>
      <c r="AW175" s="13" t="s">
        <v>38</v>
      </c>
      <c r="AX175" s="13" t="s">
        <v>23</v>
      </c>
      <c r="AY175" s="211" t="s">
        <v>126</v>
      </c>
    </row>
    <row r="176" spans="1:65" s="2" customFormat="1" ht="16.5" customHeight="1">
      <c r="A176" s="35"/>
      <c r="B176" s="36"/>
      <c r="C176" s="223" t="s">
        <v>336</v>
      </c>
      <c r="D176" s="223" t="s">
        <v>265</v>
      </c>
      <c r="E176" s="224" t="s">
        <v>704</v>
      </c>
      <c r="F176" s="225" t="s">
        <v>705</v>
      </c>
      <c r="G176" s="226" t="s">
        <v>205</v>
      </c>
      <c r="H176" s="227">
        <v>16.8</v>
      </c>
      <c r="I176" s="228"/>
      <c r="J176" s="229">
        <f>ROUND(I176*H176,2)</f>
        <v>0</v>
      </c>
      <c r="K176" s="230"/>
      <c r="L176" s="231"/>
      <c r="M176" s="232" t="s">
        <v>22</v>
      </c>
      <c r="N176" s="233" t="s">
        <v>50</v>
      </c>
      <c r="O176" s="65"/>
      <c r="P176" s="185">
        <f>O176*H176</f>
        <v>0</v>
      </c>
      <c r="Q176" s="185">
        <v>7.2000000000000005E-4</v>
      </c>
      <c r="R176" s="185">
        <f>Q176*H176</f>
        <v>1.2096000000000001E-2</v>
      </c>
      <c r="S176" s="185">
        <v>0</v>
      </c>
      <c r="T176" s="18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7" t="s">
        <v>662</v>
      </c>
      <c r="AT176" s="187" t="s">
        <v>265</v>
      </c>
      <c r="AU176" s="187" t="s">
        <v>89</v>
      </c>
      <c r="AY176" s="18" t="s">
        <v>126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8" t="s">
        <v>23</v>
      </c>
      <c r="BK176" s="188">
        <f>ROUND(I176*H176,2)</f>
        <v>0</v>
      </c>
      <c r="BL176" s="18" t="s">
        <v>517</v>
      </c>
      <c r="BM176" s="187" t="s">
        <v>706</v>
      </c>
    </row>
    <row r="177" spans="1:65" s="2" customFormat="1" ht="29.25">
      <c r="A177" s="35"/>
      <c r="B177" s="36"/>
      <c r="C177" s="37"/>
      <c r="D177" s="189" t="s">
        <v>133</v>
      </c>
      <c r="E177" s="37"/>
      <c r="F177" s="190" t="s">
        <v>707</v>
      </c>
      <c r="G177" s="37"/>
      <c r="H177" s="37"/>
      <c r="I177" s="191"/>
      <c r="J177" s="37"/>
      <c r="K177" s="37"/>
      <c r="L177" s="40"/>
      <c r="M177" s="192"/>
      <c r="N177" s="193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133</v>
      </c>
      <c r="AU177" s="18" t="s">
        <v>89</v>
      </c>
    </row>
    <row r="178" spans="1:65" s="13" customFormat="1" ht="11.25">
      <c r="B178" s="201"/>
      <c r="C178" s="202"/>
      <c r="D178" s="189" t="s">
        <v>184</v>
      </c>
      <c r="E178" s="203" t="s">
        <v>22</v>
      </c>
      <c r="F178" s="204" t="s">
        <v>708</v>
      </c>
      <c r="G178" s="202"/>
      <c r="H178" s="205">
        <v>16.8</v>
      </c>
      <c r="I178" s="206"/>
      <c r="J178" s="202"/>
      <c r="K178" s="202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184</v>
      </c>
      <c r="AU178" s="211" t="s">
        <v>89</v>
      </c>
      <c r="AV178" s="13" t="s">
        <v>89</v>
      </c>
      <c r="AW178" s="13" t="s">
        <v>38</v>
      </c>
      <c r="AX178" s="13" t="s">
        <v>23</v>
      </c>
      <c r="AY178" s="211" t="s">
        <v>126</v>
      </c>
    </row>
    <row r="179" spans="1:65" s="2" customFormat="1" ht="16.5" customHeight="1">
      <c r="A179" s="35"/>
      <c r="B179" s="36"/>
      <c r="C179" s="175" t="s">
        <v>341</v>
      </c>
      <c r="D179" s="175" t="s">
        <v>127</v>
      </c>
      <c r="E179" s="176" t="s">
        <v>709</v>
      </c>
      <c r="F179" s="177" t="s">
        <v>710</v>
      </c>
      <c r="G179" s="178" t="s">
        <v>205</v>
      </c>
      <c r="H179" s="179">
        <v>438</v>
      </c>
      <c r="I179" s="180"/>
      <c r="J179" s="181">
        <f>ROUND(I179*H179,2)</f>
        <v>0</v>
      </c>
      <c r="K179" s="182"/>
      <c r="L179" s="40"/>
      <c r="M179" s="183" t="s">
        <v>22</v>
      </c>
      <c r="N179" s="184" t="s">
        <v>50</v>
      </c>
      <c r="O179" s="65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7" t="s">
        <v>517</v>
      </c>
      <c r="AT179" s="187" t="s">
        <v>127</v>
      </c>
      <c r="AU179" s="187" t="s">
        <v>89</v>
      </c>
      <c r="AY179" s="18" t="s">
        <v>126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8" t="s">
        <v>23</v>
      </c>
      <c r="BK179" s="188">
        <f>ROUND(I179*H179,2)</f>
        <v>0</v>
      </c>
      <c r="BL179" s="18" t="s">
        <v>517</v>
      </c>
      <c r="BM179" s="187" t="s">
        <v>711</v>
      </c>
    </row>
    <row r="180" spans="1:65" s="2" customFormat="1" ht="19.5">
      <c r="A180" s="35"/>
      <c r="B180" s="36"/>
      <c r="C180" s="37"/>
      <c r="D180" s="189" t="s">
        <v>133</v>
      </c>
      <c r="E180" s="37"/>
      <c r="F180" s="190" t="s">
        <v>685</v>
      </c>
      <c r="G180" s="37"/>
      <c r="H180" s="37"/>
      <c r="I180" s="191"/>
      <c r="J180" s="37"/>
      <c r="K180" s="37"/>
      <c r="L180" s="40"/>
      <c r="M180" s="192"/>
      <c r="N180" s="193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133</v>
      </c>
      <c r="AU180" s="18" t="s">
        <v>89</v>
      </c>
    </row>
    <row r="181" spans="1:65" s="13" customFormat="1" ht="11.25">
      <c r="B181" s="201"/>
      <c r="C181" s="202"/>
      <c r="D181" s="189" t="s">
        <v>184</v>
      </c>
      <c r="E181" s="203" t="s">
        <v>22</v>
      </c>
      <c r="F181" s="204" t="s">
        <v>644</v>
      </c>
      <c r="G181" s="202"/>
      <c r="H181" s="205">
        <v>438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184</v>
      </c>
      <c r="AU181" s="211" t="s">
        <v>89</v>
      </c>
      <c r="AV181" s="13" t="s">
        <v>89</v>
      </c>
      <c r="AW181" s="13" t="s">
        <v>38</v>
      </c>
      <c r="AX181" s="13" t="s">
        <v>23</v>
      </c>
      <c r="AY181" s="211" t="s">
        <v>126</v>
      </c>
    </row>
    <row r="182" spans="1:65" s="2" customFormat="1" ht="16.5" customHeight="1">
      <c r="A182" s="35"/>
      <c r="B182" s="36"/>
      <c r="C182" s="175" t="s">
        <v>347</v>
      </c>
      <c r="D182" s="175" t="s">
        <v>127</v>
      </c>
      <c r="E182" s="176" t="s">
        <v>712</v>
      </c>
      <c r="F182" s="177" t="s">
        <v>713</v>
      </c>
      <c r="G182" s="178" t="s">
        <v>205</v>
      </c>
      <c r="H182" s="179">
        <v>16</v>
      </c>
      <c r="I182" s="180"/>
      <c r="J182" s="181">
        <f>ROUND(I182*H182,2)</f>
        <v>0</v>
      </c>
      <c r="K182" s="182"/>
      <c r="L182" s="40"/>
      <c r="M182" s="183" t="s">
        <v>22</v>
      </c>
      <c r="N182" s="184" t="s">
        <v>50</v>
      </c>
      <c r="O182" s="65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7" t="s">
        <v>517</v>
      </c>
      <c r="AT182" s="187" t="s">
        <v>127</v>
      </c>
      <c r="AU182" s="187" t="s">
        <v>89</v>
      </c>
      <c r="AY182" s="18" t="s">
        <v>126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8" t="s">
        <v>23</v>
      </c>
      <c r="BK182" s="188">
        <f>ROUND(I182*H182,2)</f>
        <v>0</v>
      </c>
      <c r="BL182" s="18" t="s">
        <v>517</v>
      </c>
      <c r="BM182" s="187" t="s">
        <v>714</v>
      </c>
    </row>
    <row r="183" spans="1:65" s="2" customFormat="1" ht="19.5">
      <c r="A183" s="35"/>
      <c r="B183" s="36"/>
      <c r="C183" s="37"/>
      <c r="D183" s="189" t="s">
        <v>133</v>
      </c>
      <c r="E183" s="37"/>
      <c r="F183" s="190" t="s">
        <v>685</v>
      </c>
      <c r="G183" s="37"/>
      <c r="H183" s="37"/>
      <c r="I183" s="191"/>
      <c r="J183" s="37"/>
      <c r="K183" s="37"/>
      <c r="L183" s="40"/>
      <c r="M183" s="192"/>
      <c r="N183" s="193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133</v>
      </c>
      <c r="AU183" s="18" t="s">
        <v>89</v>
      </c>
    </row>
    <row r="184" spans="1:65" s="13" customFormat="1" ht="11.25">
      <c r="B184" s="201"/>
      <c r="C184" s="202"/>
      <c r="D184" s="189" t="s">
        <v>184</v>
      </c>
      <c r="E184" s="203" t="s">
        <v>22</v>
      </c>
      <c r="F184" s="204" t="s">
        <v>264</v>
      </c>
      <c r="G184" s="202"/>
      <c r="H184" s="205">
        <v>16</v>
      </c>
      <c r="I184" s="206"/>
      <c r="J184" s="202"/>
      <c r="K184" s="202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184</v>
      </c>
      <c r="AU184" s="211" t="s">
        <v>89</v>
      </c>
      <c r="AV184" s="13" t="s">
        <v>89</v>
      </c>
      <c r="AW184" s="13" t="s">
        <v>38</v>
      </c>
      <c r="AX184" s="13" t="s">
        <v>23</v>
      </c>
      <c r="AY184" s="211" t="s">
        <v>126</v>
      </c>
    </row>
    <row r="185" spans="1:65" s="2" customFormat="1" ht="16.5" customHeight="1">
      <c r="A185" s="35"/>
      <c r="B185" s="36"/>
      <c r="C185" s="223" t="s">
        <v>352</v>
      </c>
      <c r="D185" s="223" t="s">
        <v>265</v>
      </c>
      <c r="E185" s="224" t="s">
        <v>715</v>
      </c>
      <c r="F185" s="225" t="s">
        <v>716</v>
      </c>
      <c r="G185" s="226" t="s">
        <v>205</v>
      </c>
      <c r="H185" s="227">
        <v>438</v>
      </c>
      <c r="I185" s="228"/>
      <c r="J185" s="229">
        <f>ROUND(I185*H185,2)</f>
        <v>0</v>
      </c>
      <c r="K185" s="230"/>
      <c r="L185" s="231"/>
      <c r="M185" s="232" t="s">
        <v>22</v>
      </c>
      <c r="N185" s="233" t="s">
        <v>50</v>
      </c>
      <c r="O185" s="65"/>
      <c r="P185" s="185">
        <f>O185*H185</f>
        <v>0</v>
      </c>
      <c r="Q185" s="185">
        <v>7.2000000000000005E-4</v>
      </c>
      <c r="R185" s="185">
        <f>Q185*H185</f>
        <v>0.31536000000000003</v>
      </c>
      <c r="S185" s="185">
        <v>0</v>
      </c>
      <c r="T185" s="18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7" t="s">
        <v>662</v>
      </c>
      <c r="AT185" s="187" t="s">
        <v>265</v>
      </c>
      <c r="AU185" s="187" t="s">
        <v>89</v>
      </c>
      <c r="AY185" s="18" t="s">
        <v>126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8" t="s">
        <v>23</v>
      </c>
      <c r="BK185" s="188">
        <f>ROUND(I185*H185,2)</f>
        <v>0</v>
      </c>
      <c r="BL185" s="18" t="s">
        <v>517</v>
      </c>
      <c r="BM185" s="187" t="s">
        <v>717</v>
      </c>
    </row>
    <row r="186" spans="1:65" s="2" customFormat="1" ht="29.25">
      <c r="A186" s="35"/>
      <c r="B186" s="36"/>
      <c r="C186" s="37"/>
      <c r="D186" s="189" t="s">
        <v>133</v>
      </c>
      <c r="E186" s="37"/>
      <c r="F186" s="190" t="s">
        <v>718</v>
      </c>
      <c r="G186" s="37"/>
      <c r="H186" s="37"/>
      <c r="I186" s="191"/>
      <c r="J186" s="37"/>
      <c r="K186" s="37"/>
      <c r="L186" s="40"/>
      <c r="M186" s="192"/>
      <c r="N186" s="193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133</v>
      </c>
      <c r="AU186" s="18" t="s">
        <v>89</v>
      </c>
    </row>
    <row r="187" spans="1:65" s="13" customFormat="1" ht="11.25">
      <c r="B187" s="201"/>
      <c r="C187" s="202"/>
      <c r="D187" s="189" t="s">
        <v>184</v>
      </c>
      <c r="E187" s="203" t="s">
        <v>22</v>
      </c>
      <c r="F187" s="204" t="s">
        <v>644</v>
      </c>
      <c r="G187" s="202"/>
      <c r="H187" s="205">
        <v>438</v>
      </c>
      <c r="I187" s="206"/>
      <c r="J187" s="202"/>
      <c r="K187" s="202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184</v>
      </c>
      <c r="AU187" s="211" t="s">
        <v>89</v>
      </c>
      <c r="AV187" s="13" t="s">
        <v>89</v>
      </c>
      <c r="AW187" s="13" t="s">
        <v>38</v>
      </c>
      <c r="AX187" s="13" t="s">
        <v>23</v>
      </c>
      <c r="AY187" s="211" t="s">
        <v>126</v>
      </c>
    </row>
    <row r="188" spans="1:65" s="2" customFormat="1" ht="16.5" customHeight="1">
      <c r="A188" s="35"/>
      <c r="B188" s="36"/>
      <c r="C188" s="223" t="s">
        <v>356</v>
      </c>
      <c r="D188" s="223" t="s">
        <v>265</v>
      </c>
      <c r="E188" s="224" t="s">
        <v>719</v>
      </c>
      <c r="F188" s="225" t="s">
        <v>720</v>
      </c>
      <c r="G188" s="226" t="s">
        <v>205</v>
      </c>
      <c r="H188" s="227">
        <v>16</v>
      </c>
      <c r="I188" s="228"/>
      <c r="J188" s="229">
        <f>ROUND(I188*H188,2)</f>
        <v>0</v>
      </c>
      <c r="K188" s="230"/>
      <c r="L188" s="231"/>
      <c r="M188" s="232" t="s">
        <v>22</v>
      </c>
      <c r="N188" s="233" t="s">
        <v>50</v>
      </c>
      <c r="O188" s="65"/>
      <c r="P188" s="185">
        <f>O188*H188</f>
        <v>0</v>
      </c>
      <c r="Q188" s="185">
        <v>7.2000000000000005E-4</v>
      </c>
      <c r="R188" s="185">
        <f>Q188*H188</f>
        <v>1.1520000000000001E-2</v>
      </c>
      <c r="S188" s="185">
        <v>0</v>
      </c>
      <c r="T188" s="18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7" t="s">
        <v>662</v>
      </c>
      <c r="AT188" s="187" t="s">
        <v>265</v>
      </c>
      <c r="AU188" s="187" t="s">
        <v>89</v>
      </c>
      <c r="AY188" s="18" t="s">
        <v>126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8" t="s">
        <v>23</v>
      </c>
      <c r="BK188" s="188">
        <f>ROUND(I188*H188,2)</f>
        <v>0</v>
      </c>
      <c r="BL188" s="18" t="s">
        <v>517</v>
      </c>
      <c r="BM188" s="187" t="s">
        <v>721</v>
      </c>
    </row>
    <row r="189" spans="1:65" s="2" customFormat="1" ht="29.25">
      <c r="A189" s="35"/>
      <c r="B189" s="36"/>
      <c r="C189" s="37"/>
      <c r="D189" s="189" t="s">
        <v>133</v>
      </c>
      <c r="E189" s="37"/>
      <c r="F189" s="190" t="s">
        <v>722</v>
      </c>
      <c r="G189" s="37"/>
      <c r="H189" s="37"/>
      <c r="I189" s="191"/>
      <c r="J189" s="37"/>
      <c r="K189" s="37"/>
      <c r="L189" s="40"/>
      <c r="M189" s="192"/>
      <c r="N189" s="193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133</v>
      </c>
      <c r="AU189" s="18" t="s">
        <v>89</v>
      </c>
    </row>
    <row r="190" spans="1:65" s="13" customFormat="1" ht="11.25">
      <c r="B190" s="201"/>
      <c r="C190" s="202"/>
      <c r="D190" s="189" t="s">
        <v>184</v>
      </c>
      <c r="E190" s="203" t="s">
        <v>22</v>
      </c>
      <c r="F190" s="204" t="s">
        <v>264</v>
      </c>
      <c r="G190" s="202"/>
      <c r="H190" s="205">
        <v>16</v>
      </c>
      <c r="I190" s="206"/>
      <c r="J190" s="202"/>
      <c r="K190" s="202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184</v>
      </c>
      <c r="AU190" s="211" t="s">
        <v>89</v>
      </c>
      <c r="AV190" s="13" t="s">
        <v>89</v>
      </c>
      <c r="AW190" s="13" t="s">
        <v>38</v>
      </c>
      <c r="AX190" s="13" t="s">
        <v>23</v>
      </c>
      <c r="AY190" s="211" t="s">
        <v>126</v>
      </c>
    </row>
    <row r="191" spans="1:65" s="2" customFormat="1" ht="26.45" customHeight="1">
      <c r="A191" s="35"/>
      <c r="B191" s="36"/>
      <c r="C191" s="175" t="s">
        <v>361</v>
      </c>
      <c r="D191" s="175" t="s">
        <v>127</v>
      </c>
      <c r="E191" s="176" t="s">
        <v>723</v>
      </c>
      <c r="F191" s="177" t="s">
        <v>724</v>
      </c>
      <c r="G191" s="178" t="s">
        <v>725</v>
      </c>
      <c r="H191" s="179">
        <v>14</v>
      </c>
      <c r="I191" s="180"/>
      <c r="J191" s="181">
        <f>ROUND(I191*H191,2)</f>
        <v>0</v>
      </c>
      <c r="K191" s="182"/>
      <c r="L191" s="40"/>
      <c r="M191" s="183" t="s">
        <v>22</v>
      </c>
      <c r="N191" s="184" t="s">
        <v>50</v>
      </c>
      <c r="O191" s="65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7" t="s">
        <v>517</v>
      </c>
      <c r="AT191" s="187" t="s">
        <v>127</v>
      </c>
      <c r="AU191" s="187" t="s">
        <v>89</v>
      </c>
      <c r="AY191" s="18" t="s">
        <v>126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8" t="s">
        <v>23</v>
      </c>
      <c r="BK191" s="188">
        <f>ROUND(I191*H191,2)</f>
        <v>0</v>
      </c>
      <c r="BL191" s="18" t="s">
        <v>517</v>
      </c>
      <c r="BM191" s="187" t="s">
        <v>726</v>
      </c>
    </row>
    <row r="192" spans="1:65" s="2" customFormat="1" ht="19.5">
      <c r="A192" s="35"/>
      <c r="B192" s="36"/>
      <c r="C192" s="37"/>
      <c r="D192" s="189" t="s">
        <v>133</v>
      </c>
      <c r="E192" s="37"/>
      <c r="F192" s="190" t="s">
        <v>685</v>
      </c>
      <c r="G192" s="37"/>
      <c r="H192" s="37"/>
      <c r="I192" s="191"/>
      <c r="J192" s="37"/>
      <c r="K192" s="37"/>
      <c r="L192" s="40"/>
      <c r="M192" s="192"/>
      <c r="N192" s="193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133</v>
      </c>
      <c r="AU192" s="18" t="s">
        <v>89</v>
      </c>
    </row>
    <row r="193" spans="1:65" s="13" customFormat="1" ht="11.25">
      <c r="B193" s="201"/>
      <c r="C193" s="202"/>
      <c r="D193" s="189" t="s">
        <v>184</v>
      </c>
      <c r="E193" s="203" t="s">
        <v>22</v>
      </c>
      <c r="F193" s="204" t="s">
        <v>254</v>
      </c>
      <c r="G193" s="202"/>
      <c r="H193" s="205">
        <v>14</v>
      </c>
      <c r="I193" s="206"/>
      <c r="J193" s="202"/>
      <c r="K193" s="202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184</v>
      </c>
      <c r="AU193" s="211" t="s">
        <v>89</v>
      </c>
      <c r="AV193" s="13" t="s">
        <v>89</v>
      </c>
      <c r="AW193" s="13" t="s">
        <v>38</v>
      </c>
      <c r="AX193" s="13" t="s">
        <v>23</v>
      </c>
      <c r="AY193" s="211" t="s">
        <v>126</v>
      </c>
    </row>
    <row r="194" spans="1:65" s="2" customFormat="1" ht="16.5" customHeight="1">
      <c r="A194" s="35"/>
      <c r="B194" s="36"/>
      <c r="C194" s="175" t="s">
        <v>366</v>
      </c>
      <c r="D194" s="175" t="s">
        <v>127</v>
      </c>
      <c r="E194" s="176" t="s">
        <v>727</v>
      </c>
      <c r="F194" s="177" t="s">
        <v>728</v>
      </c>
      <c r="G194" s="178" t="s">
        <v>385</v>
      </c>
      <c r="H194" s="179">
        <v>14</v>
      </c>
      <c r="I194" s="180"/>
      <c r="J194" s="181">
        <f>ROUND(I194*H194,2)</f>
        <v>0</v>
      </c>
      <c r="K194" s="182"/>
      <c r="L194" s="40"/>
      <c r="M194" s="183" t="s">
        <v>22</v>
      </c>
      <c r="N194" s="184" t="s">
        <v>50</v>
      </c>
      <c r="O194" s="65"/>
      <c r="P194" s="185">
        <f>O194*H194</f>
        <v>0</v>
      </c>
      <c r="Q194" s="185">
        <v>3.5E-4</v>
      </c>
      <c r="R194" s="185">
        <f>Q194*H194</f>
        <v>4.8999999999999998E-3</v>
      </c>
      <c r="S194" s="185">
        <v>0</v>
      </c>
      <c r="T194" s="18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7" t="s">
        <v>517</v>
      </c>
      <c r="AT194" s="187" t="s">
        <v>127</v>
      </c>
      <c r="AU194" s="187" t="s">
        <v>89</v>
      </c>
      <c r="AY194" s="18" t="s">
        <v>126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8" t="s">
        <v>23</v>
      </c>
      <c r="BK194" s="188">
        <f>ROUND(I194*H194,2)</f>
        <v>0</v>
      </c>
      <c r="BL194" s="18" t="s">
        <v>517</v>
      </c>
      <c r="BM194" s="187" t="s">
        <v>729</v>
      </c>
    </row>
    <row r="195" spans="1:65" s="2" customFormat="1" ht="29.25">
      <c r="A195" s="35"/>
      <c r="B195" s="36"/>
      <c r="C195" s="37"/>
      <c r="D195" s="189" t="s">
        <v>133</v>
      </c>
      <c r="E195" s="37"/>
      <c r="F195" s="190" t="s">
        <v>730</v>
      </c>
      <c r="G195" s="37"/>
      <c r="H195" s="37"/>
      <c r="I195" s="191"/>
      <c r="J195" s="37"/>
      <c r="K195" s="37"/>
      <c r="L195" s="40"/>
      <c r="M195" s="192"/>
      <c r="N195" s="193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133</v>
      </c>
      <c r="AU195" s="18" t="s">
        <v>89</v>
      </c>
    </row>
    <row r="196" spans="1:65" s="13" customFormat="1" ht="11.25">
      <c r="B196" s="201"/>
      <c r="C196" s="202"/>
      <c r="D196" s="189" t="s">
        <v>184</v>
      </c>
      <c r="E196" s="203" t="s">
        <v>22</v>
      </c>
      <c r="F196" s="204" t="s">
        <v>254</v>
      </c>
      <c r="G196" s="202"/>
      <c r="H196" s="205">
        <v>14</v>
      </c>
      <c r="I196" s="206"/>
      <c r="J196" s="202"/>
      <c r="K196" s="202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184</v>
      </c>
      <c r="AU196" s="211" t="s">
        <v>89</v>
      </c>
      <c r="AV196" s="13" t="s">
        <v>89</v>
      </c>
      <c r="AW196" s="13" t="s">
        <v>38</v>
      </c>
      <c r="AX196" s="13" t="s">
        <v>23</v>
      </c>
      <c r="AY196" s="211" t="s">
        <v>126</v>
      </c>
    </row>
    <row r="197" spans="1:65" s="2" customFormat="1" ht="26.45" customHeight="1">
      <c r="A197" s="35"/>
      <c r="B197" s="36"/>
      <c r="C197" s="175" t="s">
        <v>373</v>
      </c>
      <c r="D197" s="175" t="s">
        <v>127</v>
      </c>
      <c r="E197" s="176" t="s">
        <v>731</v>
      </c>
      <c r="F197" s="177" t="s">
        <v>732</v>
      </c>
      <c r="G197" s="178" t="s">
        <v>205</v>
      </c>
      <c r="H197" s="179">
        <v>279.83999999999997</v>
      </c>
      <c r="I197" s="180"/>
      <c r="J197" s="181">
        <f>ROUND(I197*H197,2)</f>
        <v>0</v>
      </c>
      <c r="K197" s="182"/>
      <c r="L197" s="40"/>
      <c r="M197" s="183" t="s">
        <v>22</v>
      </c>
      <c r="N197" s="184" t="s">
        <v>50</v>
      </c>
      <c r="O197" s="65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7" t="s">
        <v>517</v>
      </c>
      <c r="AT197" s="187" t="s">
        <v>127</v>
      </c>
      <c r="AU197" s="187" t="s">
        <v>89</v>
      </c>
      <c r="AY197" s="18" t="s">
        <v>126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8" t="s">
        <v>23</v>
      </c>
      <c r="BK197" s="188">
        <f>ROUND(I197*H197,2)</f>
        <v>0</v>
      </c>
      <c r="BL197" s="18" t="s">
        <v>517</v>
      </c>
      <c r="BM197" s="187" t="s">
        <v>733</v>
      </c>
    </row>
    <row r="198" spans="1:65" s="2" customFormat="1" ht="11.25">
      <c r="A198" s="35"/>
      <c r="B198" s="36"/>
      <c r="C198" s="37"/>
      <c r="D198" s="199" t="s">
        <v>182</v>
      </c>
      <c r="E198" s="37"/>
      <c r="F198" s="200" t="s">
        <v>734</v>
      </c>
      <c r="G198" s="37"/>
      <c r="H198" s="37"/>
      <c r="I198" s="191"/>
      <c r="J198" s="37"/>
      <c r="K198" s="37"/>
      <c r="L198" s="40"/>
      <c r="M198" s="192"/>
      <c r="N198" s="193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182</v>
      </c>
      <c r="AU198" s="18" t="s">
        <v>89</v>
      </c>
    </row>
    <row r="199" spans="1:65" s="2" customFormat="1" ht="19.5">
      <c r="A199" s="35"/>
      <c r="B199" s="36"/>
      <c r="C199" s="37"/>
      <c r="D199" s="189" t="s">
        <v>133</v>
      </c>
      <c r="E199" s="37"/>
      <c r="F199" s="190" t="s">
        <v>735</v>
      </c>
      <c r="G199" s="37"/>
      <c r="H199" s="37"/>
      <c r="I199" s="191"/>
      <c r="J199" s="37"/>
      <c r="K199" s="37"/>
      <c r="L199" s="40"/>
      <c r="M199" s="192"/>
      <c r="N199" s="193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133</v>
      </c>
      <c r="AU199" s="18" t="s">
        <v>89</v>
      </c>
    </row>
    <row r="200" spans="1:65" s="13" customFormat="1" ht="11.25">
      <c r="B200" s="201"/>
      <c r="C200" s="202"/>
      <c r="D200" s="189" t="s">
        <v>184</v>
      </c>
      <c r="E200" s="203" t="s">
        <v>22</v>
      </c>
      <c r="F200" s="204" t="s">
        <v>736</v>
      </c>
      <c r="G200" s="202"/>
      <c r="H200" s="205">
        <v>279.83999999999997</v>
      </c>
      <c r="I200" s="206"/>
      <c r="J200" s="202"/>
      <c r="K200" s="202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184</v>
      </c>
      <c r="AU200" s="211" t="s">
        <v>89</v>
      </c>
      <c r="AV200" s="13" t="s">
        <v>89</v>
      </c>
      <c r="AW200" s="13" t="s">
        <v>38</v>
      </c>
      <c r="AX200" s="13" t="s">
        <v>23</v>
      </c>
      <c r="AY200" s="211" t="s">
        <v>126</v>
      </c>
    </row>
    <row r="201" spans="1:65" s="2" customFormat="1" ht="16.5" customHeight="1">
      <c r="A201" s="35"/>
      <c r="B201" s="36"/>
      <c r="C201" s="223" t="s">
        <v>378</v>
      </c>
      <c r="D201" s="223" t="s">
        <v>265</v>
      </c>
      <c r="E201" s="224" t="s">
        <v>737</v>
      </c>
      <c r="F201" s="225" t="s">
        <v>738</v>
      </c>
      <c r="G201" s="226" t="s">
        <v>268</v>
      </c>
      <c r="H201" s="227">
        <v>173.91300000000001</v>
      </c>
      <c r="I201" s="228"/>
      <c r="J201" s="229">
        <f>ROUND(I201*H201,2)</f>
        <v>0</v>
      </c>
      <c r="K201" s="230"/>
      <c r="L201" s="231"/>
      <c r="M201" s="232" t="s">
        <v>22</v>
      </c>
      <c r="N201" s="233" t="s">
        <v>50</v>
      </c>
      <c r="O201" s="65"/>
      <c r="P201" s="185">
        <f>O201*H201</f>
        <v>0</v>
      </c>
      <c r="Q201" s="185">
        <v>1E-3</v>
      </c>
      <c r="R201" s="185">
        <f>Q201*H201</f>
        <v>0.17391300000000001</v>
      </c>
      <c r="S201" s="185">
        <v>0</v>
      </c>
      <c r="T201" s="18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7" t="s">
        <v>662</v>
      </c>
      <c r="AT201" s="187" t="s">
        <v>265</v>
      </c>
      <c r="AU201" s="187" t="s">
        <v>89</v>
      </c>
      <c r="AY201" s="18" t="s">
        <v>126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8" t="s">
        <v>23</v>
      </c>
      <c r="BK201" s="188">
        <f>ROUND(I201*H201,2)</f>
        <v>0</v>
      </c>
      <c r="BL201" s="18" t="s">
        <v>517</v>
      </c>
      <c r="BM201" s="187" t="s">
        <v>739</v>
      </c>
    </row>
    <row r="202" spans="1:65" s="2" customFormat="1" ht="19.5">
      <c r="A202" s="35"/>
      <c r="B202" s="36"/>
      <c r="C202" s="37"/>
      <c r="D202" s="189" t="s">
        <v>133</v>
      </c>
      <c r="E202" s="37"/>
      <c r="F202" s="190" t="s">
        <v>740</v>
      </c>
      <c r="G202" s="37"/>
      <c r="H202" s="37"/>
      <c r="I202" s="191"/>
      <c r="J202" s="37"/>
      <c r="K202" s="37"/>
      <c r="L202" s="40"/>
      <c r="M202" s="192"/>
      <c r="N202" s="193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133</v>
      </c>
      <c r="AU202" s="18" t="s">
        <v>89</v>
      </c>
    </row>
    <row r="203" spans="1:65" s="13" customFormat="1" ht="11.25">
      <c r="B203" s="201"/>
      <c r="C203" s="202"/>
      <c r="D203" s="189" t="s">
        <v>184</v>
      </c>
      <c r="E203" s="203" t="s">
        <v>22</v>
      </c>
      <c r="F203" s="204" t="s">
        <v>741</v>
      </c>
      <c r="G203" s="202"/>
      <c r="H203" s="205">
        <v>173.91300000000001</v>
      </c>
      <c r="I203" s="206"/>
      <c r="J203" s="202"/>
      <c r="K203" s="202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184</v>
      </c>
      <c r="AU203" s="211" t="s">
        <v>89</v>
      </c>
      <c r="AV203" s="13" t="s">
        <v>89</v>
      </c>
      <c r="AW203" s="13" t="s">
        <v>38</v>
      </c>
      <c r="AX203" s="13" t="s">
        <v>23</v>
      </c>
      <c r="AY203" s="211" t="s">
        <v>126</v>
      </c>
    </row>
    <row r="204" spans="1:65" s="2" customFormat="1" ht="16.5" customHeight="1">
      <c r="A204" s="35"/>
      <c r="B204" s="36"/>
      <c r="C204" s="175" t="s">
        <v>382</v>
      </c>
      <c r="D204" s="175" t="s">
        <v>127</v>
      </c>
      <c r="E204" s="176" t="s">
        <v>742</v>
      </c>
      <c r="F204" s="177" t="s">
        <v>743</v>
      </c>
      <c r="G204" s="178" t="s">
        <v>385</v>
      </c>
      <c r="H204" s="179">
        <v>1</v>
      </c>
      <c r="I204" s="180"/>
      <c r="J204" s="181">
        <f>ROUND(I204*H204,2)</f>
        <v>0</v>
      </c>
      <c r="K204" s="182"/>
      <c r="L204" s="40"/>
      <c r="M204" s="183" t="s">
        <v>22</v>
      </c>
      <c r="N204" s="184" t="s">
        <v>50</v>
      </c>
      <c r="O204" s="65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7" t="s">
        <v>517</v>
      </c>
      <c r="AT204" s="187" t="s">
        <v>127</v>
      </c>
      <c r="AU204" s="187" t="s">
        <v>89</v>
      </c>
      <c r="AY204" s="18" t="s">
        <v>126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8" t="s">
        <v>23</v>
      </c>
      <c r="BK204" s="188">
        <f>ROUND(I204*H204,2)</f>
        <v>0</v>
      </c>
      <c r="BL204" s="18" t="s">
        <v>517</v>
      </c>
      <c r="BM204" s="187" t="s">
        <v>744</v>
      </c>
    </row>
    <row r="205" spans="1:65" s="2" customFormat="1" ht="11.25">
      <c r="A205" s="35"/>
      <c r="B205" s="36"/>
      <c r="C205" s="37"/>
      <c r="D205" s="199" t="s">
        <v>182</v>
      </c>
      <c r="E205" s="37"/>
      <c r="F205" s="200" t="s">
        <v>745</v>
      </c>
      <c r="G205" s="37"/>
      <c r="H205" s="37"/>
      <c r="I205" s="191"/>
      <c r="J205" s="37"/>
      <c r="K205" s="37"/>
      <c r="L205" s="40"/>
      <c r="M205" s="192"/>
      <c r="N205" s="193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182</v>
      </c>
      <c r="AU205" s="18" t="s">
        <v>89</v>
      </c>
    </row>
    <row r="206" spans="1:65" s="13" customFormat="1" ht="11.25">
      <c r="B206" s="201"/>
      <c r="C206" s="202"/>
      <c r="D206" s="189" t="s">
        <v>184</v>
      </c>
      <c r="E206" s="203" t="s">
        <v>22</v>
      </c>
      <c r="F206" s="204" t="s">
        <v>23</v>
      </c>
      <c r="G206" s="202"/>
      <c r="H206" s="205">
        <v>1</v>
      </c>
      <c r="I206" s="206"/>
      <c r="J206" s="202"/>
      <c r="K206" s="202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184</v>
      </c>
      <c r="AU206" s="211" t="s">
        <v>89</v>
      </c>
      <c r="AV206" s="13" t="s">
        <v>89</v>
      </c>
      <c r="AW206" s="13" t="s">
        <v>38</v>
      </c>
      <c r="AX206" s="13" t="s">
        <v>23</v>
      </c>
      <c r="AY206" s="211" t="s">
        <v>126</v>
      </c>
    </row>
    <row r="207" spans="1:65" s="2" customFormat="1" ht="16.5" customHeight="1">
      <c r="A207" s="35"/>
      <c r="B207" s="36"/>
      <c r="C207" s="175" t="s">
        <v>388</v>
      </c>
      <c r="D207" s="175" t="s">
        <v>127</v>
      </c>
      <c r="E207" s="176" t="s">
        <v>746</v>
      </c>
      <c r="F207" s="177" t="s">
        <v>747</v>
      </c>
      <c r="G207" s="178" t="s">
        <v>385</v>
      </c>
      <c r="H207" s="179">
        <v>13</v>
      </c>
      <c r="I207" s="180"/>
      <c r="J207" s="181">
        <f>ROUND(I207*H207,2)</f>
        <v>0</v>
      </c>
      <c r="K207" s="182"/>
      <c r="L207" s="40"/>
      <c r="M207" s="183" t="s">
        <v>22</v>
      </c>
      <c r="N207" s="184" t="s">
        <v>50</v>
      </c>
      <c r="O207" s="65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7" t="s">
        <v>517</v>
      </c>
      <c r="AT207" s="187" t="s">
        <v>127</v>
      </c>
      <c r="AU207" s="187" t="s">
        <v>89</v>
      </c>
      <c r="AY207" s="18" t="s">
        <v>126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8" t="s">
        <v>23</v>
      </c>
      <c r="BK207" s="188">
        <f>ROUND(I207*H207,2)</f>
        <v>0</v>
      </c>
      <c r="BL207" s="18" t="s">
        <v>517</v>
      </c>
      <c r="BM207" s="187" t="s">
        <v>748</v>
      </c>
    </row>
    <row r="208" spans="1:65" s="2" customFormat="1" ht="11.25">
      <c r="A208" s="35"/>
      <c r="B208" s="36"/>
      <c r="C208" s="37"/>
      <c r="D208" s="199" t="s">
        <v>182</v>
      </c>
      <c r="E208" s="37"/>
      <c r="F208" s="200" t="s">
        <v>749</v>
      </c>
      <c r="G208" s="37"/>
      <c r="H208" s="37"/>
      <c r="I208" s="191"/>
      <c r="J208" s="37"/>
      <c r="K208" s="37"/>
      <c r="L208" s="40"/>
      <c r="M208" s="192"/>
      <c r="N208" s="193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182</v>
      </c>
      <c r="AU208" s="18" t="s">
        <v>89</v>
      </c>
    </row>
    <row r="209" spans="1:65" s="2" customFormat="1" ht="19.5">
      <c r="A209" s="35"/>
      <c r="B209" s="36"/>
      <c r="C209" s="37"/>
      <c r="D209" s="189" t="s">
        <v>133</v>
      </c>
      <c r="E209" s="37"/>
      <c r="F209" s="190" t="s">
        <v>750</v>
      </c>
      <c r="G209" s="37"/>
      <c r="H209" s="37"/>
      <c r="I209" s="191"/>
      <c r="J209" s="37"/>
      <c r="K209" s="37"/>
      <c r="L209" s="40"/>
      <c r="M209" s="192"/>
      <c r="N209" s="193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133</v>
      </c>
      <c r="AU209" s="18" t="s">
        <v>89</v>
      </c>
    </row>
    <row r="210" spans="1:65" s="13" customFormat="1" ht="11.25">
      <c r="B210" s="201"/>
      <c r="C210" s="202"/>
      <c r="D210" s="189" t="s">
        <v>184</v>
      </c>
      <c r="E210" s="203" t="s">
        <v>22</v>
      </c>
      <c r="F210" s="204" t="s">
        <v>247</v>
      </c>
      <c r="G210" s="202"/>
      <c r="H210" s="205">
        <v>13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184</v>
      </c>
      <c r="AU210" s="211" t="s">
        <v>89</v>
      </c>
      <c r="AV210" s="13" t="s">
        <v>89</v>
      </c>
      <c r="AW210" s="13" t="s">
        <v>38</v>
      </c>
      <c r="AX210" s="13" t="s">
        <v>23</v>
      </c>
      <c r="AY210" s="211" t="s">
        <v>126</v>
      </c>
    </row>
    <row r="211" spans="1:65" s="2" customFormat="1" ht="36" customHeight="1">
      <c r="A211" s="35"/>
      <c r="B211" s="36"/>
      <c r="C211" s="175" t="s">
        <v>392</v>
      </c>
      <c r="D211" s="175" t="s">
        <v>127</v>
      </c>
      <c r="E211" s="176" t="s">
        <v>751</v>
      </c>
      <c r="F211" s="177" t="s">
        <v>752</v>
      </c>
      <c r="G211" s="178" t="s">
        <v>385</v>
      </c>
      <c r="H211" s="179">
        <v>56</v>
      </c>
      <c r="I211" s="180"/>
      <c r="J211" s="181">
        <f>ROUND(I211*H211,2)</f>
        <v>0</v>
      </c>
      <c r="K211" s="182"/>
      <c r="L211" s="40"/>
      <c r="M211" s="183" t="s">
        <v>22</v>
      </c>
      <c r="N211" s="184" t="s">
        <v>50</v>
      </c>
      <c r="O211" s="65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7" t="s">
        <v>517</v>
      </c>
      <c r="AT211" s="187" t="s">
        <v>127</v>
      </c>
      <c r="AU211" s="187" t="s">
        <v>89</v>
      </c>
      <c r="AY211" s="18" t="s">
        <v>126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8" t="s">
        <v>23</v>
      </c>
      <c r="BK211" s="188">
        <f>ROUND(I211*H211,2)</f>
        <v>0</v>
      </c>
      <c r="BL211" s="18" t="s">
        <v>517</v>
      </c>
      <c r="BM211" s="187" t="s">
        <v>753</v>
      </c>
    </row>
    <row r="212" spans="1:65" s="2" customFormat="1" ht="29.25">
      <c r="A212" s="35"/>
      <c r="B212" s="36"/>
      <c r="C212" s="37"/>
      <c r="D212" s="189" t="s">
        <v>133</v>
      </c>
      <c r="E212" s="37"/>
      <c r="F212" s="190" t="s">
        <v>754</v>
      </c>
      <c r="G212" s="37"/>
      <c r="H212" s="37"/>
      <c r="I212" s="191"/>
      <c r="J212" s="37"/>
      <c r="K212" s="37"/>
      <c r="L212" s="40"/>
      <c r="M212" s="192"/>
      <c r="N212" s="193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133</v>
      </c>
      <c r="AU212" s="18" t="s">
        <v>89</v>
      </c>
    </row>
    <row r="213" spans="1:65" s="15" customFormat="1" ht="11.25">
      <c r="B213" s="239"/>
      <c r="C213" s="240"/>
      <c r="D213" s="189" t="s">
        <v>184</v>
      </c>
      <c r="E213" s="241" t="s">
        <v>22</v>
      </c>
      <c r="F213" s="242" t="s">
        <v>755</v>
      </c>
      <c r="G213" s="240"/>
      <c r="H213" s="241" t="s">
        <v>22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AT213" s="248" t="s">
        <v>184</v>
      </c>
      <c r="AU213" s="248" t="s">
        <v>89</v>
      </c>
      <c r="AV213" s="15" t="s">
        <v>23</v>
      </c>
      <c r="AW213" s="15" t="s">
        <v>38</v>
      </c>
      <c r="AX213" s="15" t="s">
        <v>79</v>
      </c>
      <c r="AY213" s="248" t="s">
        <v>126</v>
      </c>
    </row>
    <row r="214" spans="1:65" s="13" customFormat="1" ht="11.25">
      <c r="B214" s="201"/>
      <c r="C214" s="202"/>
      <c r="D214" s="189" t="s">
        <v>184</v>
      </c>
      <c r="E214" s="203" t="s">
        <v>22</v>
      </c>
      <c r="F214" s="204" t="s">
        <v>336</v>
      </c>
      <c r="G214" s="202"/>
      <c r="H214" s="205">
        <v>28</v>
      </c>
      <c r="I214" s="206"/>
      <c r="J214" s="202"/>
      <c r="K214" s="202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184</v>
      </c>
      <c r="AU214" s="211" t="s">
        <v>89</v>
      </c>
      <c r="AV214" s="13" t="s">
        <v>89</v>
      </c>
      <c r="AW214" s="13" t="s">
        <v>38</v>
      </c>
      <c r="AX214" s="13" t="s">
        <v>79</v>
      </c>
      <c r="AY214" s="211" t="s">
        <v>126</v>
      </c>
    </row>
    <row r="215" spans="1:65" s="15" customFormat="1" ht="11.25">
      <c r="B215" s="239"/>
      <c r="C215" s="240"/>
      <c r="D215" s="189" t="s">
        <v>184</v>
      </c>
      <c r="E215" s="241" t="s">
        <v>22</v>
      </c>
      <c r="F215" s="242" t="s">
        <v>756</v>
      </c>
      <c r="G215" s="240"/>
      <c r="H215" s="241" t="s">
        <v>22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AT215" s="248" t="s">
        <v>184</v>
      </c>
      <c r="AU215" s="248" t="s">
        <v>89</v>
      </c>
      <c r="AV215" s="15" t="s">
        <v>23</v>
      </c>
      <c r="AW215" s="15" t="s">
        <v>38</v>
      </c>
      <c r="AX215" s="15" t="s">
        <v>79</v>
      </c>
      <c r="AY215" s="248" t="s">
        <v>126</v>
      </c>
    </row>
    <row r="216" spans="1:65" s="13" customFormat="1" ht="11.25">
      <c r="B216" s="201"/>
      <c r="C216" s="202"/>
      <c r="D216" s="189" t="s">
        <v>184</v>
      </c>
      <c r="E216" s="203" t="s">
        <v>22</v>
      </c>
      <c r="F216" s="204" t="s">
        <v>757</v>
      </c>
      <c r="G216" s="202"/>
      <c r="H216" s="205">
        <v>28</v>
      </c>
      <c r="I216" s="206"/>
      <c r="J216" s="202"/>
      <c r="K216" s="202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184</v>
      </c>
      <c r="AU216" s="211" t="s">
        <v>89</v>
      </c>
      <c r="AV216" s="13" t="s">
        <v>89</v>
      </c>
      <c r="AW216" s="13" t="s">
        <v>38</v>
      </c>
      <c r="AX216" s="13" t="s">
        <v>79</v>
      </c>
      <c r="AY216" s="211" t="s">
        <v>126</v>
      </c>
    </row>
    <row r="217" spans="1:65" s="12" customFormat="1" ht="22.9" customHeight="1">
      <c r="B217" s="159"/>
      <c r="C217" s="160"/>
      <c r="D217" s="161" t="s">
        <v>78</v>
      </c>
      <c r="E217" s="173" t="s">
        <v>758</v>
      </c>
      <c r="F217" s="173" t="s">
        <v>759</v>
      </c>
      <c r="G217" s="160"/>
      <c r="H217" s="160"/>
      <c r="I217" s="163"/>
      <c r="J217" s="174">
        <f>BK217</f>
        <v>0</v>
      </c>
      <c r="K217" s="160"/>
      <c r="L217" s="165"/>
      <c r="M217" s="166"/>
      <c r="N217" s="167"/>
      <c r="O217" s="167"/>
      <c r="P217" s="168">
        <f>SUM(P218:P246)</f>
        <v>0</v>
      </c>
      <c r="Q217" s="167"/>
      <c r="R217" s="168">
        <f>SUM(R218:R246)</f>
        <v>82.361626767496006</v>
      </c>
      <c r="S217" s="167"/>
      <c r="T217" s="169">
        <f>SUM(T218:T246)</f>
        <v>0</v>
      </c>
      <c r="AR217" s="170" t="s">
        <v>138</v>
      </c>
      <c r="AT217" s="171" t="s">
        <v>78</v>
      </c>
      <c r="AU217" s="171" t="s">
        <v>23</v>
      </c>
      <c r="AY217" s="170" t="s">
        <v>126</v>
      </c>
      <c r="BK217" s="172">
        <f>SUM(BK218:BK246)</f>
        <v>0</v>
      </c>
    </row>
    <row r="218" spans="1:65" s="2" customFormat="1" ht="16.5" customHeight="1">
      <c r="A218" s="35"/>
      <c r="B218" s="36"/>
      <c r="C218" s="175" t="s">
        <v>396</v>
      </c>
      <c r="D218" s="175" t="s">
        <v>127</v>
      </c>
      <c r="E218" s="176" t="s">
        <v>760</v>
      </c>
      <c r="F218" s="177" t="s">
        <v>761</v>
      </c>
      <c r="G218" s="178" t="s">
        <v>762</v>
      </c>
      <c r="H218" s="179">
        <v>1</v>
      </c>
      <c r="I218" s="180"/>
      <c r="J218" s="181">
        <f>ROUND(I218*H218,2)</f>
        <v>0</v>
      </c>
      <c r="K218" s="182"/>
      <c r="L218" s="40"/>
      <c r="M218" s="183" t="s">
        <v>22</v>
      </c>
      <c r="N218" s="184" t="s">
        <v>50</v>
      </c>
      <c r="O218" s="65"/>
      <c r="P218" s="185">
        <f>O218*H218</f>
        <v>0</v>
      </c>
      <c r="Q218" s="185">
        <v>9.9000000000000008E-3</v>
      </c>
      <c r="R218" s="185">
        <f>Q218*H218</f>
        <v>9.9000000000000008E-3</v>
      </c>
      <c r="S218" s="185">
        <v>0</v>
      </c>
      <c r="T218" s="18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7" t="s">
        <v>264</v>
      </c>
      <c r="AT218" s="187" t="s">
        <v>127</v>
      </c>
      <c r="AU218" s="187" t="s">
        <v>89</v>
      </c>
      <c r="AY218" s="18" t="s">
        <v>126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8" t="s">
        <v>23</v>
      </c>
      <c r="BK218" s="188">
        <f>ROUND(I218*H218,2)</f>
        <v>0</v>
      </c>
      <c r="BL218" s="18" t="s">
        <v>264</v>
      </c>
      <c r="BM218" s="187" t="s">
        <v>763</v>
      </c>
    </row>
    <row r="219" spans="1:65" s="13" customFormat="1" ht="11.25">
      <c r="B219" s="201"/>
      <c r="C219" s="202"/>
      <c r="D219" s="189" t="s">
        <v>184</v>
      </c>
      <c r="E219" s="203" t="s">
        <v>22</v>
      </c>
      <c r="F219" s="204" t="s">
        <v>23</v>
      </c>
      <c r="G219" s="202"/>
      <c r="H219" s="205">
        <v>1</v>
      </c>
      <c r="I219" s="206"/>
      <c r="J219" s="202"/>
      <c r="K219" s="202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184</v>
      </c>
      <c r="AU219" s="211" t="s">
        <v>89</v>
      </c>
      <c r="AV219" s="13" t="s">
        <v>89</v>
      </c>
      <c r="AW219" s="13" t="s">
        <v>38</v>
      </c>
      <c r="AX219" s="13" t="s">
        <v>79</v>
      </c>
      <c r="AY219" s="211" t="s">
        <v>126</v>
      </c>
    </row>
    <row r="220" spans="1:65" s="2" customFormat="1" ht="16.5" customHeight="1">
      <c r="A220" s="35"/>
      <c r="B220" s="36"/>
      <c r="C220" s="175" t="s">
        <v>401</v>
      </c>
      <c r="D220" s="175" t="s">
        <v>127</v>
      </c>
      <c r="E220" s="176" t="s">
        <v>764</v>
      </c>
      <c r="F220" s="177" t="s">
        <v>765</v>
      </c>
      <c r="G220" s="178" t="s">
        <v>229</v>
      </c>
      <c r="H220" s="179">
        <v>6.1740000000000004</v>
      </c>
      <c r="I220" s="180"/>
      <c r="J220" s="181">
        <f>ROUND(I220*H220,2)</f>
        <v>0</v>
      </c>
      <c r="K220" s="182"/>
      <c r="L220" s="40"/>
      <c r="M220" s="183" t="s">
        <v>22</v>
      </c>
      <c r="N220" s="184" t="s">
        <v>50</v>
      </c>
      <c r="O220" s="65"/>
      <c r="P220" s="185">
        <f>O220*H220</f>
        <v>0</v>
      </c>
      <c r="Q220" s="185">
        <v>2.2563422040000001</v>
      </c>
      <c r="R220" s="185">
        <f>Q220*H220</f>
        <v>13.930656767496002</v>
      </c>
      <c r="S220" s="185">
        <v>0</v>
      </c>
      <c r="T220" s="18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7" t="s">
        <v>517</v>
      </c>
      <c r="AT220" s="187" t="s">
        <v>127</v>
      </c>
      <c r="AU220" s="187" t="s">
        <v>89</v>
      </c>
      <c r="AY220" s="18" t="s">
        <v>126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8" t="s">
        <v>23</v>
      </c>
      <c r="BK220" s="188">
        <f>ROUND(I220*H220,2)</f>
        <v>0</v>
      </c>
      <c r="BL220" s="18" t="s">
        <v>517</v>
      </c>
      <c r="BM220" s="187" t="s">
        <v>766</v>
      </c>
    </row>
    <row r="221" spans="1:65" s="2" customFormat="1" ht="11.25">
      <c r="A221" s="35"/>
      <c r="B221" s="36"/>
      <c r="C221" s="37"/>
      <c r="D221" s="199" t="s">
        <v>182</v>
      </c>
      <c r="E221" s="37"/>
      <c r="F221" s="200" t="s">
        <v>767</v>
      </c>
      <c r="G221" s="37"/>
      <c r="H221" s="37"/>
      <c r="I221" s="191"/>
      <c r="J221" s="37"/>
      <c r="K221" s="37"/>
      <c r="L221" s="40"/>
      <c r="M221" s="192"/>
      <c r="N221" s="193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182</v>
      </c>
      <c r="AU221" s="18" t="s">
        <v>89</v>
      </c>
    </row>
    <row r="222" spans="1:65" s="13" customFormat="1" ht="11.25">
      <c r="B222" s="201"/>
      <c r="C222" s="202"/>
      <c r="D222" s="189" t="s">
        <v>184</v>
      </c>
      <c r="E222" s="203" t="s">
        <v>22</v>
      </c>
      <c r="F222" s="204" t="s">
        <v>768</v>
      </c>
      <c r="G222" s="202"/>
      <c r="H222" s="205">
        <v>6.1740000000000004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184</v>
      </c>
      <c r="AU222" s="211" t="s">
        <v>89</v>
      </c>
      <c r="AV222" s="13" t="s">
        <v>89</v>
      </c>
      <c r="AW222" s="13" t="s">
        <v>38</v>
      </c>
      <c r="AX222" s="13" t="s">
        <v>23</v>
      </c>
      <c r="AY222" s="211" t="s">
        <v>126</v>
      </c>
    </row>
    <row r="223" spans="1:65" s="2" customFormat="1" ht="36" customHeight="1">
      <c r="A223" s="35"/>
      <c r="B223" s="36"/>
      <c r="C223" s="175" t="s">
        <v>405</v>
      </c>
      <c r="D223" s="175" t="s">
        <v>127</v>
      </c>
      <c r="E223" s="176" t="s">
        <v>769</v>
      </c>
      <c r="F223" s="177" t="s">
        <v>770</v>
      </c>
      <c r="G223" s="178" t="s">
        <v>229</v>
      </c>
      <c r="H223" s="179">
        <v>6.1740000000000004</v>
      </c>
      <c r="I223" s="180"/>
      <c r="J223" s="181">
        <f>ROUND(I223*H223,2)</f>
        <v>0</v>
      </c>
      <c r="K223" s="182"/>
      <c r="L223" s="40"/>
      <c r="M223" s="183" t="s">
        <v>22</v>
      </c>
      <c r="N223" s="184" t="s">
        <v>50</v>
      </c>
      <c r="O223" s="65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7" t="s">
        <v>517</v>
      </c>
      <c r="AT223" s="187" t="s">
        <v>127</v>
      </c>
      <c r="AU223" s="187" t="s">
        <v>89</v>
      </c>
      <c r="AY223" s="18" t="s">
        <v>126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8" t="s">
        <v>23</v>
      </c>
      <c r="BK223" s="188">
        <f>ROUND(I223*H223,2)</f>
        <v>0</v>
      </c>
      <c r="BL223" s="18" t="s">
        <v>517</v>
      </c>
      <c r="BM223" s="187" t="s">
        <v>771</v>
      </c>
    </row>
    <row r="224" spans="1:65" s="2" customFormat="1" ht="11.25">
      <c r="A224" s="35"/>
      <c r="B224" s="36"/>
      <c r="C224" s="37"/>
      <c r="D224" s="199" t="s">
        <v>182</v>
      </c>
      <c r="E224" s="37"/>
      <c r="F224" s="200" t="s">
        <v>772</v>
      </c>
      <c r="G224" s="37"/>
      <c r="H224" s="37"/>
      <c r="I224" s="191"/>
      <c r="J224" s="37"/>
      <c r="K224" s="37"/>
      <c r="L224" s="40"/>
      <c r="M224" s="192"/>
      <c r="N224" s="193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182</v>
      </c>
      <c r="AU224" s="18" t="s">
        <v>89</v>
      </c>
    </row>
    <row r="225" spans="1:65" s="13" customFormat="1" ht="11.25">
      <c r="B225" s="201"/>
      <c r="C225" s="202"/>
      <c r="D225" s="189" t="s">
        <v>184</v>
      </c>
      <c r="E225" s="203" t="s">
        <v>22</v>
      </c>
      <c r="F225" s="204" t="s">
        <v>773</v>
      </c>
      <c r="G225" s="202"/>
      <c r="H225" s="205">
        <v>6.1740000000000004</v>
      </c>
      <c r="I225" s="206"/>
      <c r="J225" s="202"/>
      <c r="K225" s="202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184</v>
      </c>
      <c r="AU225" s="211" t="s">
        <v>89</v>
      </c>
      <c r="AV225" s="13" t="s">
        <v>89</v>
      </c>
      <c r="AW225" s="13" t="s">
        <v>38</v>
      </c>
      <c r="AX225" s="13" t="s">
        <v>23</v>
      </c>
      <c r="AY225" s="211" t="s">
        <v>126</v>
      </c>
    </row>
    <row r="226" spans="1:65" s="2" customFormat="1" ht="40.9" customHeight="1">
      <c r="A226" s="35"/>
      <c r="B226" s="36"/>
      <c r="C226" s="175" t="s">
        <v>409</v>
      </c>
      <c r="D226" s="175" t="s">
        <v>127</v>
      </c>
      <c r="E226" s="176" t="s">
        <v>774</v>
      </c>
      <c r="F226" s="177" t="s">
        <v>775</v>
      </c>
      <c r="G226" s="178" t="s">
        <v>205</v>
      </c>
      <c r="H226" s="179">
        <v>349</v>
      </c>
      <c r="I226" s="180"/>
      <c r="J226" s="181">
        <f>ROUND(I226*H226,2)</f>
        <v>0</v>
      </c>
      <c r="K226" s="182"/>
      <c r="L226" s="40"/>
      <c r="M226" s="183" t="s">
        <v>22</v>
      </c>
      <c r="N226" s="184" t="s">
        <v>50</v>
      </c>
      <c r="O226" s="65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7" t="s">
        <v>517</v>
      </c>
      <c r="AT226" s="187" t="s">
        <v>127</v>
      </c>
      <c r="AU226" s="187" t="s">
        <v>89</v>
      </c>
      <c r="AY226" s="18" t="s">
        <v>126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8" t="s">
        <v>23</v>
      </c>
      <c r="BK226" s="188">
        <f>ROUND(I226*H226,2)</f>
        <v>0</v>
      </c>
      <c r="BL226" s="18" t="s">
        <v>517</v>
      </c>
      <c r="BM226" s="187" t="s">
        <v>776</v>
      </c>
    </row>
    <row r="227" spans="1:65" s="2" customFormat="1" ht="11.25">
      <c r="A227" s="35"/>
      <c r="B227" s="36"/>
      <c r="C227" s="37"/>
      <c r="D227" s="199" t="s">
        <v>182</v>
      </c>
      <c r="E227" s="37"/>
      <c r="F227" s="200" t="s">
        <v>777</v>
      </c>
      <c r="G227" s="37"/>
      <c r="H227" s="37"/>
      <c r="I227" s="191"/>
      <c r="J227" s="37"/>
      <c r="K227" s="37"/>
      <c r="L227" s="40"/>
      <c r="M227" s="192"/>
      <c r="N227" s="193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182</v>
      </c>
      <c r="AU227" s="18" t="s">
        <v>89</v>
      </c>
    </row>
    <row r="228" spans="1:65" s="13" customFormat="1" ht="11.25">
      <c r="B228" s="201"/>
      <c r="C228" s="202"/>
      <c r="D228" s="189" t="s">
        <v>184</v>
      </c>
      <c r="E228" s="203" t="s">
        <v>22</v>
      </c>
      <c r="F228" s="204" t="s">
        <v>778</v>
      </c>
      <c r="G228" s="202"/>
      <c r="H228" s="205">
        <v>349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184</v>
      </c>
      <c r="AU228" s="211" t="s">
        <v>89</v>
      </c>
      <c r="AV228" s="13" t="s">
        <v>89</v>
      </c>
      <c r="AW228" s="13" t="s">
        <v>38</v>
      </c>
      <c r="AX228" s="13" t="s">
        <v>23</v>
      </c>
      <c r="AY228" s="211" t="s">
        <v>126</v>
      </c>
    </row>
    <row r="229" spans="1:65" s="2" customFormat="1" ht="40.9" customHeight="1">
      <c r="A229" s="35"/>
      <c r="B229" s="36"/>
      <c r="C229" s="175" t="s">
        <v>416</v>
      </c>
      <c r="D229" s="175" t="s">
        <v>127</v>
      </c>
      <c r="E229" s="176" t="s">
        <v>779</v>
      </c>
      <c r="F229" s="177" t="s">
        <v>780</v>
      </c>
      <c r="G229" s="178" t="s">
        <v>205</v>
      </c>
      <c r="H229" s="179">
        <v>16</v>
      </c>
      <c r="I229" s="180"/>
      <c r="J229" s="181">
        <f>ROUND(I229*H229,2)</f>
        <v>0</v>
      </c>
      <c r="K229" s="182"/>
      <c r="L229" s="40"/>
      <c r="M229" s="183" t="s">
        <v>22</v>
      </c>
      <c r="N229" s="184" t="s">
        <v>50</v>
      </c>
      <c r="O229" s="65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7" t="s">
        <v>517</v>
      </c>
      <c r="AT229" s="187" t="s">
        <v>127</v>
      </c>
      <c r="AU229" s="187" t="s">
        <v>89</v>
      </c>
      <c r="AY229" s="18" t="s">
        <v>126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8" t="s">
        <v>23</v>
      </c>
      <c r="BK229" s="188">
        <f>ROUND(I229*H229,2)</f>
        <v>0</v>
      </c>
      <c r="BL229" s="18" t="s">
        <v>517</v>
      </c>
      <c r="BM229" s="187" t="s">
        <v>781</v>
      </c>
    </row>
    <row r="230" spans="1:65" s="2" customFormat="1" ht="11.25">
      <c r="A230" s="35"/>
      <c r="B230" s="36"/>
      <c r="C230" s="37"/>
      <c r="D230" s="199" t="s">
        <v>182</v>
      </c>
      <c r="E230" s="37"/>
      <c r="F230" s="200" t="s">
        <v>782</v>
      </c>
      <c r="G230" s="37"/>
      <c r="H230" s="37"/>
      <c r="I230" s="191"/>
      <c r="J230" s="37"/>
      <c r="K230" s="37"/>
      <c r="L230" s="40"/>
      <c r="M230" s="192"/>
      <c r="N230" s="193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182</v>
      </c>
      <c r="AU230" s="18" t="s">
        <v>89</v>
      </c>
    </row>
    <row r="231" spans="1:65" s="13" customFormat="1" ht="11.25">
      <c r="B231" s="201"/>
      <c r="C231" s="202"/>
      <c r="D231" s="189" t="s">
        <v>184</v>
      </c>
      <c r="E231" s="203" t="s">
        <v>22</v>
      </c>
      <c r="F231" s="204" t="s">
        <v>264</v>
      </c>
      <c r="G231" s="202"/>
      <c r="H231" s="205">
        <v>16</v>
      </c>
      <c r="I231" s="206"/>
      <c r="J231" s="202"/>
      <c r="K231" s="202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184</v>
      </c>
      <c r="AU231" s="211" t="s">
        <v>89</v>
      </c>
      <c r="AV231" s="13" t="s">
        <v>89</v>
      </c>
      <c r="AW231" s="13" t="s">
        <v>38</v>
      </c>
      <c r="AX231" s="13" t="s">
        <v>23</v>
      </c>
      <c r="AY231" s="211" t="s">
        <v>126</v>
      </c>
    </row>
    <row r="232" spans="1:65" s="2" customFormat="1" ht="16.5" customHeight="1">
      <c r="A232" s="35"/>
      <c r="B232" s="36"/>
      <c r="C232" s="175" t="s">
        <v>421</v>
      </c>
      <c r="D232" s="175" t="s">
        <v>127</v>
      </c>
      <c r="E232" s="176" t="s">
        <v>783</v>
      </c>
      <c r="F232" s="177" t="s">
        <v>784</v>
      </c>
      <c r="G232" s="178" t="s">
        <v>229</v>
      </c>
      <c r="H232" s="179">
        <v>12.5</v>
      </c>
      <c r="I232" s="180"/>
      <c r="J232" s="181">
        <f>ROUND(I232*H232,2)</f>
        <v>0</v>
      </c>
      <c r="K232" s="182"/>
      <c r="L232" s="40"/>
      <c r="M232" s="183" t="s">
        <v>22</v>
      </c>
      <c r="N232" s="184" t="s">
        <v>50</v>
      </c>
      <c r="O232" s="65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7" t="s">
        <v>517</v>
      </c>
      <c r="AT232" s="187" t="s">
        <v>127</v>
      </c>
      <c r="AU232" s="187" t="s">
        <v>89</v>
      </c>
      <c r="AY232" s="18" t="s">
        <v>126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8" t="s">
        <v>23</v>
      </c>
      <c r="BK232" s="188">
        <f>ROUND(I232*H232,2)</f>
        <v>0</v>
      </c>
      <c r="BL232" s="18" t="s">
        <v>517</v>
      </c>
      <c r="BM232" s="187" t="s">
        <v>785</v>
      </c>
    </row>
    <row r="233" spans="1:65" s="2" customFormat="1" ht="11.25">
      <c r="A233" s="35"/>
      <c r="B233" s="36"/>
      <c r="C233" s="37"/>
      <c r="D233" s="199" t="s">
        <v>182</v>
      </c>
      <c r="E233" s="37"/>
      <c r="F233" s="200" t="s">
        <v>786</v>
      </c>
      <c r="G233" s="37"/>
      <c r="H233" s="37"/>
      <c r="I233" s="191"/>
      <c r="J233" s="37"/>
      <c r="K233" s="37"/>
      <c r="L233" s="40"/>
      <c r="M233" s="192"/>
      <c r="N233" s="193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182</v>
      </c>
      <c r="AU233" s="18" t="s">
        <v>89</v>
      </c>
    </row>
    <row r="234" spans="1:65" s="13" customFormat="1" ht="11.25">
      <c r="B234" s="201"/>
      <c r="C234" s="202"/>
      <c r="D234" s="189" t="s">
        <v>184</v>
      </c>
      <c r="E234" s="203" t="s">
        <v>22</v>
      </c>
      <c r="F234" s="204" t="s">
        <v>787</v>
      </c>
      <c r="G234" s="202"/>
      <c r="H234" s="205">
        <v>12.5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184</v>
      </c>
      <c r="AU234" s="211" t="s">
        <v>89</v>
      </c>
      <c r="AV234" s="13" t="s">
        <v>89</v>
      </c>
      <c r="AW234" s="13" t="s">
        <v>38</v>
      </c>
      <c r="AX234" s="13" t="s">
        <v>23</v>
      </c>
      <c r="AY234" s="211" t="s">
        <v>126</v>
      </c>
    </row>
    <row r="235" spans="1:65" s="2" customFormat="1" ht="16.5" customHeight="1">
      <c r="A235" s="35"/>
      <c r="B235" s="36"/>
      <c r="C235" s="175" t="s">
        <v>425</v>
      </c>
      <c r="D235" s="175" t="s">
        <v>127</v>
      </c>
      <c r="E235" s="176" t="s">
        <v>788</v>
      </c>
      <c r="F235" s="177" t="s">
        <v>789</v>
      </c>
      <c r="G235" s="178" t="s">
        <v>205</v>
      </c>
      <c r="H235" s="179">
        <v>25</v>
      </c>
      <c r="I235" s="180"/>
      <c r="J235" s="181">
        <f>ROUND(I235*H235,2)</f>
        <v>0</v>
      </c>
      <c r="K235" s="182"/>
      <c r="L235" s="40"/>
      <c r="M235" s="183" t="s">
        <v>22</v>
      </c>
      <c r="N235" s="184" t="s">
        <v>50</v>
      </c>
      <c r="O235" s="65"/>
      <c r="P235" s="185">
        <f>O235*H235</f>
        <v>0</v>
      </c>
      <c r="Q235" s="185">
        <v>1.2700000000000001E-3</v>
      </c>
      <c r="R235" s="185">
        <f>Q235*H235</f>
        <v>3.175E-2</v>
      </c>
      <c r="S235" s="185">
        <v>0</v>
      </c>
      <c r="T235" s="18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7" t="s">
        <v>517</v>
      </c>
      <c r="AT235" s="187" t="s">
        <v>127</v>
      </c>
      <c r="AU235" s="187" t="s">
        <v>89</v>
      </c>
      <c r="AY235" s="18" t="s">
        <v>126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8" t="s">
        <v>23</v>
      </c>
      <c r="BK235" s="188">
        <f>ROUND(I235*H235,2)</f>
        <v>0</v>
      </c>
      <c r="BL235" s="18" t="s">
        <v>517</v>
      </c>
      <c r="BM235" s="187" t="s">
        <v>790</v>
      </c>
    </row>
    <row r="236" spans="1:65" s="2" customFormat="1" ht="11.25">
      <c r="A236" s="35"/>
      <c r="B236" s="36"/>
      <c r="C236" s="37"/>
      <c r="D236" s="199" t="s">
        <v>182</v>
      </c>
      <c r="E236" s="37"/>
      <c r="F236" s="200" t="s">
        <v>791</v>
      </c>
      <c r="G236" s="37"/>
      <c r="H236" s="37"/>
      <c r="I236" s="191"/>
      <c r="J236" s="37"/>
      <c r="K236" s="37"/>
      <c r="L236" s="40"/>
      <c r="M236" s="192"/>
      <c r="N236" s="193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182</v>
      </c>
      <c r="AU236" s="18" t="s">
        <v>89</v>
      </c>
    </row>
    <row r="237" spans="1:65" s="13" customFormat="1" ht="11.25">
      <c r="B237" s="201"/>
      <c r="C237" s="202"/>
      <c r="D237" s="189" t="s">
        <v>184</v>
      </c>
      <c r="E237" s="203" t="s">
        <v>22</v>
      </c>
      <c r="F237" s="204" t="s">
        <v>319</v>
      </c>
      <c r="G237" s="202"/>
      <c r="H237" s="205">
        <v>25</v>
      </c>
      <c r="I237" s="206"/>
      <c r="J237" s="202"/>
      <c r="K237" s="202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184</v>
      </c>
      <c r="AU237" s="211" t="s">
        <v>89</v>
      </c>
      <c r="AV237" s="13" t="s">
        <v>89</v>
      </c>
      <c r="AW237" s="13" t="s">
        <v>38</v>
      </c>
      <c r="AX237" s="13" t="s">
        <v>23</v>
      </c>
      <c r="AY237" s="211" t="s">
        <v>126</v>
      </c>
    </row>
    <row r="238" spans="1:65" s="2" customFormat="1" ht="36" customHeight="1">
      <c r="A238" s="35"/>
      <c r="B238" s="36"/>
      <c r="C238" s="175" t="s">
        <v>429</v>
      </c>
      <c r="D238" s="175" t="s">
        <v>127</v>
      </c>
      <c r="E238" s="176" t="s">
        <v>792</v>
      </c>
      <c r="F238" s="177" t="s">
        <v>793</v>
      </c>
      <c r="G238" s="178" t="s">
        <v>205</v>
      </c>
      <c r="H238" s="179">
        <v>349</v>
      </c>
      <c r="I238" s="180"/>
      <c r="J238" s="181">
        <f>ROUND(I238*H238,2)</f>
        <v>0</v>
      </c>
      <c r="K238" s="182"/>
      <c r="L238" s="40"/>
      <c r="M238" s="183" t="s">
        <v>22</v>
      </c>
      <c r="N238" s="184" t="s">
        <v>50</v>
      </c>
      <c r="O238" s="65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7" t="s">
        <v>517</v>
      </c>
      <c r="AT238" s="187" t="s">
        <v>127</v>
      </c>
      <c r="AU238" s="187" t="s">
        <v>89</v>
      </c>
      <c r="AY238" s="18" t="s">
        <v>126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8" t="s">
        <v>23</v>
      </c>
      <c r="BK238" s="188">
        <f>ROUND(I238*H238,2)</f>
        <v>0</v>
      </c>
      <c r="BL238" s="18" t="s">
        <v>517</v>
      </c>
      <c r="BM238" s="187" t="s">
        <v>794</v>
      </c>
    </row>
    <row r="239" spans="1:65" s="2" customFormat="1" ht="11.25">
      <c r="A239" s="35"/>
      <c r="B239" s="36"/>
      <c r="C239" s="37"/>
      <c r="D239" s="199" t="s">
        <v>182</v>
      </c>
      <c r="E239" s="37"/>
      <c r="F239" s="200" t="s">
        <v>795</v>
      </c>
      <c r="G239" s="37"/>
      <c r="H239" s="37"/>
      <c r="I239" s="191"/>
      <c r="J239" s="37"/>
      <c r="K239" s="37"/>
      <c r="L239" s="40"/>
      <c r="M239" s="192"/>
      <c r="N239" s="193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182</v>
      </c>
      <c r="AU239" s="18" t="s">
        <v>89</v>
      </c>
    </row>
    <row r="240" spans="1:65" s="13" customFormat="1" ht="11.25">
      <c r="B240" s="201"/>
      <c r="C240" s="202"/>
      <c r="D240" s="189" t="s">
        <v>184</v>
      </c>
      <c r="E240" s="203" t="s">
        <v>22</v>
      </c>
      <c r="F240" s="204" t="s">
        <v>796</v>
      </c>
      <c r="G240" s="202"/>
      <c r="H240" s="205">
        <v>349</v>
      </c>
      <c r="I240" s="206"/>
      <c r="J240" s="202"/>
      <c r="K240" s="202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184</v>
      </c>
      <c r="AU240" s="211" t="s">
        <v>89</v>
      </c>
      <c r="AV240" s="13" t="s">
        <v>89</v>
      </c>
      <c r="AW240" s="13" t="s">
        <v>38</v>
      </c>
      <c r="AX240" s="13" t="s">
        <v>23</v>
      </c>
      <c r="AY240" s="211" t="s">
        <v>126</v>
      </c>
    </row>
    <row r="241" spans="1:65" s="2" customFormat="1" ht="36" customHeight="1">
      <c r="A241" s="35"/>
      <c r="B241" s="36"/>
      <c r="C241" s="175" t="s">
        <v>433</v>
      </c>
      <c r="D241" s="175" t="s">
        <v>127</v>
      </c>
      <c r="E241" s="176" t="s">
        <v>797</v>
      </c>
      <c r="F241" s="177" t="s">
        <v>798</v>
      </c>
      <c r="G241" s="178" t="s">
        <v>205</v>
      </c>
      <c r="H241" s="179">
        <v>16</v>
      </c>
      <c r="I241" s="180"/>
      <c r="J241" s="181">
        <f>ROUND(I241*H241,2)</f>
        <v>0</v>
      </c>
      <c r="K241" s="182"/>
      <c r="L241" s="40"/>
      <c r="M241" s="183" t="s">
        <v>22</v>
      </c>
      <c r="N241" s="184" t="s">
        <v>50</v>
      </c>
      <c r="O241" s="65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7" t="s">
        <v>517</v>
      </c>
      <c r="AT241" s="187" t="s">
        <v>127</v>
      </c>
      <c r="AU241" s="187" t="s">
        <v>89</v>
      </c>
      <c r="AY241" s="18" t="s">
        <v>126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8" t="s">
        <v>23</v>
      </c>
      <c r="BK241" s="188">
        <f>ROUND(I241*H241,2)</f>
        <v>0</v>
      </c>
      <c r="BL241" s="18" t="s">
        <v>517</v>
      </c>
      <c r="BM241" s="187" t="s">
        <v>799</v>
      </c>
    </row>
    <row r="242" spans="1:65" s="2" customFormat="1" ht="11.25">
      <c r="A242" s="35"/>
      <c r="B242" s="36"/>
      <c r="C242" s="37"/>
      <c r="D242" s="199" t="s">
        <v>182</v>
      </c>
      <c r="E242" s="37"/>
      <c r="F242" s="200" t="s">
        <v>800</v>
      </c>
      <c r="G242" s="37"/>
      <c r="H242" s="37"/>
      <c r="I242" s="191"/>
      <c r="J242" s="37"/>
      <c r="K242" s="37"/>
      <c r="L242" s="40"/>
      <c r="M242" s="192"/>
      <c r="N242" s="193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182</v>
      </c>
      <c r="AU242" s="18" t="s">
        <v>89</v>
      </c>
    </row>
    <row r="243" spans="1:65" s="13" customFormat="1" ht="11.25">
      <c r="B243" s="201"/>
      <c r="C243" s="202"/>
      <c r="D243" s="189" t="s">
        <v>184</v>
      </c>
      <c r="E243" s="203" t="s">
        <v>22</v>
      </c>
      <c r="F243" s="204" t="s">
        <v>264</v>
      </c>
      <c r="G243" s="202"/>
      <c r="H243" s="205">
        <v>16</v>
      </c>
      <c r="I243" s="206"/>
      <c r="J243" s="202"/>
      <c r="K243" s="202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184</v>
      </c>
      <c r="AU243" s="211" t="s">
        <v>89</v>
      </c>
      <c r="AV243" s="13" t="s">
        <v>89</v>
      </c>
      <c r="AW243" s="13" t="s">
        <v>38</v>
      </c>
      <c r="AX243" s="13" t="s">
        <v>23</v>
      </c>
      <c r="AY243" s="211" t="s">
        <v>126</v>
      </c>
    </row>
    <row r="244" spans="1:65" s="2" customFormat="1" ht="26.45" customHeight="1">
      <c r="A244" s="35"/>
      <c r="B244" s="36"/>
      <c r="C244" s="175" t="s">
        <v>437</v>
      </c>
      <c r="D244" s="175" t="s">
        <v>127</v>
      </c>
      <c r="E244" s="176" t="s">
        <v>801</v>
      </c>
      <c r="F244" s="177" t="s">
        <v>802</v>
      </c>
      <c r="G244" s="178" t="s">
        <v>205</v>
      </c>
      <c r="H244" s="179">
        <v>438</v>
      </c>
      <c r="I244" s="180"/>
      <c r="J244" s="181">
        <f>ROUND(I244*H244,2)</f>
        <v>0</v>
      </c>
      <c r="K244" s="182"/>
      <c r="L244" s="40"/>
      <c r="M244" s="183" t="s">
        <v>22</v>
      </c>
      <c r="N244" s="184" t="s">
        <v>50</v>
      </c>
      <c r="O244" s="65"/>
      <c r="P244" s="185">
        <f>O244*H244</f>
        <v>0</v>
      </c>
      <c r="Q244" s="185">
        <v>0.15614</v>
      </c>
      <c r="R244" s="185">
        <f>Q244*H244</f>
        <v>68.389319999999998</v>
      </c>
      <c r="S244" s="185">
        <v>0</v>
      </c>
      <c r="T244" s="18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7" t="s">
        <v>517</v>
      </c>
      <c r="AT244" s="187" t="s">
        <v>127</v>
      </c>
      <c r="AU244" s="187" t="s">
        <v>89</v>
      </c>
      <c r="AY244" s="18" t="s">
        <v>126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8" t="s">
        <v>23</v>
      </c>
      <c r="BK244" s="188">
        <f>ROUND(I244*H244,2)</f>
        <v>0</v>
      </c>
      <c r="BL244" s="18" t="s">
        <v>517</v>
      </c>
      <c r="BM244" s="187" t="s">
        <v>803</v>
      </c>
    </row>
    <row r="245" spans="1:65" s="2" customFormat="1" ht="11.25">
      <c r="A245" s="35"/>
      <c r="B245" s="36"/>
      <c r="C245" s="37"/>
      <c r="D245" s="199" t="s">
        <v>182</v>
      </c>
      <c r="E245" s="37"/>
      <c r="F245" s="200" t="s">
        <v>804</v>
      </c>
      <c r="G245" s="37"/>
      <c r="H245" s="37"/>
      <c r="I245" s="191"/>
      <c r="J245" s="37"/>
      <c r="K245" s="37"/>
      <c r="L245" s="40"/>
      <c r="M245" s="192"/>
      <c r="N245" s="193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182</v>
      </c>
      <c r="AU245" s="18" t="s">
        <v>89</v>
      </c>
    </row>
    <row r="246" spans="1:65" s="13" customFormat="1" ht="11.25">
      <c r="B246" s="201"/>
      <c r="C246" s="202"/>
      <c r="D246" s="189" t="s">
        <v>184</v>
      </c>
      <c r="E246" s="203" t="s">
        <v>22</v>
      </c>
      <c r="F246" s="204" t="s">
        <v>640</v>
      </c>
      <c r="G246" s="202"/>
      <c r="H246" s="205">
        <v>438</v>
      </c>
      <c r="I246" s="206"/>
      <c r="J246" s="202"/>
      <c r="K246" s="202"/>
      <c r="L246" s="207"/>
      <c r="M246" s="234"/>
      <c r="N246" s="235"/>
      <c r="O246" s="235"/>
      <c r="P246" s="235"/>
      <c r="Q246" s="235"/>
      <c r="R246" s="235"/>
      <c r="S246" s="235"/>
      <c r="T246" s="236"/>
      <c r="AT246" s="211" t="s">
        <v>184</v>
      </c>
      <c r="AU246" s="211" t="s">
        <v>89</v>
      </c>
      <c r="AV246" s="13" t="s">
        <v>89</v>
      </c>
      <c r="AW246" s="13" t="s">
        <v>38</v>
      </c>
      <c r="AX246" s="13" t="s">
        <v>23</v>
      </c>
      <c r="AY246" s="211" t="s">
        <v>126</v>
      </c>
    </row>
    <row r="247" spans="1:65" s="2" customFormat="1" ht="6.95" customHeight="1">
      <c r="A247" s="35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0"/>
      <c r="M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</row>
  </sheetData>
  <sheetProtection algorithmName="SHA-512" hashValue="b1vVZHUpNuKif5unTKWbXTADKDcZqAigWYCW1u+f/4rSO3hPG1S/0aZe+uwJQHmTgjSCZ0dhm8l8PVjsuat+tw==" saltValue="yqQRyK8L5U0vTzriQoPEXdfxU+v7aMgkKBBG5Pp9C8OIcAUqmxUz1M1nsO/1Q3UhYfecaeNU5R1P7fEU3mm4Tw==" spinCount="100000" sheet="1" objects="1" scenarios="1" formatColumns="0" formatRows="0" autoFilter="0"/>
  <autoFilter ref="C90:K246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104" r:id="rId1"/>
    <hyperlink ref="F108" r:id="rId2"/>
    <hyperlink ref="F111" r:id="rId3"/>
    <hyperlink ref="F126" r:id="rId4"/>
    <hyperlink ref="F132" r:id="rId5"/>
    <hyperlink ref="F137" r:id="rId6"/>
    <hyperlink ref="F144" r:id="rId7"/>
    <hyperlink ref="F153" r:id="rId8"/>
    <hyperlink ref="F158" r:id="rId9"/>
    <hyperlink ref="F167" r:id="rId10"/>
    <hyperlink ref="F198" r:id="rId11"/>
    <hyperlink ref="F205" r:id="rId12"/>
    <hyperlink ref="F208" r:id="rId13"/>
    <hyperlink ref="F221" r:id="rId14"/>
    <hyperlink ref="F224" r:id="rId15"/>
    <hyperlink ref="F227" r:id="rId16"/>
    <hyperlink ref="F230" r:id="rId17"/>
    <hyperlink ref="F233" r:id="rId18"/>
    <hyperlink ref="F236" r:id="rId19"/>
    <hyperlink ref="F239" r:id="rId20"/>
    <hyperlink ref="F242" r:id="rId21"/>
    <hyperlink ref="F245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s="1" customFormat="1" ht="37.5" customHeight="1"/>
    <row r="2" spans="2:11" s="1" customFormat="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6" customFormat="1" ht="45" customHeight="1">
      <c r="B3" s="253"/>
      <c r="C3" s="381" t="s">
        <v>805</v>
      </c>
      <c r="D3" s="381"/>
      <c r="E3" s="381"/>
      <c r="F3" s="381"/>
      <c r="G3" s="381"/>
      <c r="H3" s="381"/>
      <c r="I3" s="381"/>
      <c r="J3" s="381"/>
      <c r="K3" s="254"/>
    </row>
    <row r="4" spans="2:11" s="1" customFormat="1" ht="25.5" customHeight="1">
      <c r="B4" s="255"/>
      <c r="C4" s="386" t="s">
        <v>806</v>
      </c>
      <c r="D4" s="386"/>
      <c r="E4" s="386"/>
      <c r="F4" s="386"/>
      <c r="G4" s="386"/>
      <c r="H4" s="386"/>
      <c r="I4" s="386"/>
      <c r="J4" s="386"/>
      <c r="K4" s="256"/>
    </row>
    <row r="5" spans="2:11" s="1" customFormat="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s="1" customFormat="1" ht="15" customHeight="1">
      <c r="B6" s="255"/>
      <c r="C6" s="385" t="s">
        <v>807</v>
      </c>
      <c r="D6" s="385"/>
      <c r="E6" s="385"/>
      <c r="F6" s="385"/>
      <c r="G6" s="385"/>
      <c r="H6" s="385"/>
      <c r="I6" s="385"/>
      <c r="J6" s="385"/>
      <c r="K6" s="256"/>
    </row>
    <row r="7" spans="2:11" s="1" customFormat="1" ht="15" customHeight="1">
      <c r="B7" s="259"/>
      <c r="C7" s="385" t="s">
        <v>808</v>
      </c>
      <c r="D7" s="385"/>
      <c r="E7" s="385"/>
      <c r="F7" s="385"/>
      <c r="G7" s="385"/>
      <c r="H7" s="385"/>
      <c r="I7" s="385"/>
      <c r="J7" s="385"/>
      <c r="K7" s="256"/>
    </row>
    <row r="8" spans="2:11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s="1" customFormat="1" ht="15" customHeight="1">
      <c r="B9" s="259"/>
      <c r="C9" s="385" t="s">
        <v>809</v>
      </c>
      <c r="D9" s="385"/>
      <c r="E9" s="385"/>
      <c r="F9" s="385"/>
      <c r="G9" s="385"/>
      <c r="H9" s="385"/>
      <c r="I9" s="385"/>
      <c r="J9" s="385"/>
      <c r="K9" s="256"/>
    </row>
    <row r="10" spans="2:11" s="1" customFormat="1" ht="15" customHeight="1">
      <c r="B10" s="259"/>
      <c r="C10" s="258"/>
      <c r="D10" s="385" t="s">
        <v>810</v>
      </c>
      <c r="E10" s="385"/>
      <c r="F10" s="385"/>
      <c r="G10" s="385"/>
      <c r="H10" s="385"/>
      <c r="I10" s="385"/>
      <c r="J10" s="385"/>
      <c r="K10" s="256"/>
    </row>
    <row r="11" spans="2:11" s="1" customFormat="1" ht="15" customHeight="1">
      <c r="B11" s="259"/>
      <c r="C11" s="260"/>
      <c r="D11" s="385" t="s">
        <v>811</v>
      </c>
      <c r="E11" s="385"/>
      <c r="F11" s="385"/>
      <c r="G11" s="385"/>
      <c r="H11" s="385"/>
      <c r="I11" s="385"/>
      <c r="J11" s="385"/>
      <c r="K11" s="256"/>
    </row>
    <row r="12" spans="2:11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pans="2:11" s="1" customFormat="1" ht="15" customHeight="1">
      <c r="B13" s="259"/>
      <c r="C13" s="260"/>
      <c r="D13" s="261" t="s">
        <v>812</v>
      </c>
      <c r="E13" s="258"/>
      <c r="F13" s="258"/>
      <c r="G13" s="258"/>
      <c r="H13" s="258"/>
      <c r="I13" s="258"/>
      <c r="J13" s="258"/>
      <c r="K13" s="256"/>
    </row>
    <row r="14" spans="2:11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pans="2:11" s="1" customFormat="1" ht="15" customHeight="1">
      <c r="B15" s="259"/>
      <c r="C15" s="260"/>
      <c r="D15" s="385" t="s">
        <v>813</v>
      </c>
      <c r="E15" s="385"/>
      <c r="F15" s="385"/>
      <c r="G15" s="385"/>
      <c r="H15" s="385"/>
      <c r="I15" s="385"/>
      <c r="J15" s="385"/>
      <c r="K15" s="256"/>
    </row>
    <row r="16" spans="2:11" s="1" customFormat="1" ht="15" customHeight="1">
      <c r="B16" s="259"/>
      <c r="C16" s="260"/>
      <c r="D16" s="385" t="s">
        <v>814</v>
      </c>
      <c r="E16" s="385"/>
      <c r="F16" s="385"/>
      <c r="G16" s="385"/>
      <c r="H16" s="385"/>
      <c r="I16" s="385"/>
      <c r="J16" s="385"/>
      <c r="K16" s="256"/>
    </row>
    <row r="17" spans="2:11" s="1" customFormat="1" ht="15" customHeight="1">
      <c r="B17" s="259"/>
      <c r="C17" s="260"/>
      <c r="D17" s="385" t="s">
        <v>815</v>
      </c>
      <c r="E17" s="385"/>
      <c r="F17" s="385"/>
      <c r="G17" s="385"/>
      <c r="H17" s="385"/>
      <c r="I17" s="385"/>
      <c r="J17" s="385"/>
      <c r="K17" s="256"/>
    </row>
    <row r="18" spans="2:11" s="1" customFormat="1" ht="15" customHeight="1">
      <c r="B18" s="259"/>
      <c r="C18" s="260"/>
      <c r="D18" s="260"/>
      <c r="E18" s="262" t="s">
        <v>92</v>
      </c>
      <c r="F18" s="385" t="s">
        <v>816</v>
      </c>
      <c r="G18" s="385"/>
      <c r="H18" s="385"/>
      <c r="I18" s="385"/>
      <c r="J18" s="385"/>
      <c r="K18" s="256"/>
    </row>
    <row r="19" spans="2:11" s="1" customFormat="1" ht="15" customHeight="1">
      <c r="B19" s="259"/>
      <c r="C19" s="260"/>
      <c r="D19" s="260"/>
      <c r="E19" s="262" t="s">
        <v>97</v>
      </c>
      <c r="F19" s="385" t="s">
        <v>817</v>
      </c>
      <c r="G19" s="385"/>
      <c r="H19" s="385"/>
      <c r="I19" s="385"/>
      <c r="J19" s="385"/>
      <c r="K19" s="256"/>
    </row>
    <row r="20" spans="2:11" s="1" customFormat="1" ht="15" customHeight="1">
      <c r="B20" s="259"/>
      <c r="C20" s="260"/>
      <c r="D20" s="260"/>
      <c r="E20" s="262" t="s">
        <v>818</v>
      </c>
      <c r="F20" s="385" t="s">
        <v>819</v>
      </c>
      <c r="G20" s="385"/>
      <c r="H20" s="385"/>
      <c r="I20" s="385"/>
      <c r="J20" s="385"/>
      <c r="K20" s="256"/>
    </row>
    <row r="21" spans="2:11" s="1" customFormat="1" ht="15" customHeight="1">
      <c r="B21" s="259"/>
      <c r="C21" s="260"/>
      <c r="D21" s="260"/>
      <c r="E21" s="262" t="s">
        <v>820</v>
      </c>
      <c r="F21" s="385" t="s">
        <v>821</v>
      </c>
      <c r="G21" s="385"/>
      <c r="H21" s="385"/>
      <c r="I21" s="385"/>
      <c r="J21" s="385"/>
      <c r="K21" s="256"/>
    </row>
    <row r="22" spans="2:11" s="1" customFormat="1" ht="15" customHeight="1">
      <c r="B22" s="259"/>
      <c r="C22" s="260"/>
      <c r="D22" s="260"/>
      <c r="E22" s="262" t="s">
        <v>86</v>
      </c>
      <c r="F22" s="385" t="s">
        <v>822</v>
      </c>
      <c r="G22" s="385"/>
      <c r="H22" s="385"/>
      <c r="I22" s="385"/>
      <c r="J22" s="385"/>
      <c r="K22" s="256"/>
    </row>
    <row r="23" spans="2:11" s="1" customFormat="1" ht="15" customHeight="1">
      <c r="B23" s="259"/>
      <c r="C23" s="260"/>
      <c r="D23" s="260"/>
      <c r="E23" s="262" t="s">
        <v>823</v>
      </c>
      <c r="F23" s="385" t="s">
        <v>824</v>
      </c>
      <c r="G23" s="385"/>
      <c r="H23" s="385"/>
      <c r="I23" s="385"/>
      <c r="J23" s="385"/>
      <c r="K23" s="256"/>
    </row>
    <row r="24" spans="2:11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pans="2:11" s="1" customFormat="1" ht="15" customHeight="1">
      <c r="B25" s="259"/>
      <c r="C25" s="385" t="s">
        <v>825</v>
      </c>
      <c r="D25" s="385"/>
      <c r="E25" s="385"/>
      <c r="F25" s="385"/>
      <c r="G25" s="385"/>
      <c r="H25" s="385"/>
      <c r="I25" s="385"/>
      <c r="J25" s="385"/>
      <c r="K25" s="256"/>
    </row>
    <row r="26" spans="2:11" s="1" customFormat="1" ht="15" customHeight="1">
      <c r="B26" s="259"/>
      <c r="C26" s="385" t="s">
        <v>826</v>
      </c>
      <c r="D26" s="385"/>
      <c r="E26" s="385"/>
      <c r="F26" s="385"/>
      <c r="G26" s="385"/>
      <c r="H26" s="385"/>
      <c r="I26" s="385"/>
      <c r="J26" s="385"/>
      <c r="K26" s="256"/>
    </row>
    <row r="27" spans="2:11" s="1" customFormat="1" ht="15" customHeight="1">
      <c r="B27" s="259"/>
      <c r="C27" s="258"/>
      <c r="D27" s="385" t="s">
        <v>827</v>
      </c>
      <c r="E27" s="385"/>
      <c r="F27" s="385"/>
      <c r="G27" s="385"/>
      <c r="H27" s="385"/>
      <c r="I27" s="385"/>
      <c r="J27" s="385"/>
      <c r="K27" s="256"/>
    </row>
    <row r="28" spans="2:11" s="1" customFormat="1" ht="15" customHeight="1">
      <c r="B28" s="259"/>
      <c r="C28" s="260"/>
      <c r="D28" s="385" t="s">
        <v>828</v>
      </c>
      <c r="E28" s="385"/>
      <c r="F28" s="385"/>
      <c r="G28" s="385"/>
      <c r="H28" s="385"/>
      <c r="I28" s="385"/>
      <c r="J28" s="385"/>
      <c r="K28" s="256"/>
    </row>
    <row r="29" spans="2:11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pans="2:11" s="1" customFormat="1" ht="15" customHeight="1">
      <c r="B30" s="259"/>
      <c r="C30" s="260"/>
      <c r="D30" s="385" t="s">
        <v>829</v>
      </c>
      <c r="E30" s="385"/>
      <c r="F30" s="385"/>
      <c r="G30" s="385"/>
      <c r="H30" s="385"/>
      <c r="I30" s="385"/>
      <c r="J30" s="385"/>
      <c r="K30" s="256"/>
    </row>
    <row r="31" spans="2:11" s="1" customFormat="1" ht="15" customHeight="1">
      <c r="B31" s="259"/>
      <c r="C31" s="260"/>
      <c r="D31" s="385" t="s">
        <v>830</v>
      </c>
      <c r="E31" s="385"/>
      <c r="F31" s="385"/>
      <c r="G31" s="385"/>
      <c r="H31" s="385"/>
      <c r="I31" s="385"/>
      <c r="J31" s="385"/>
      <c r="K31" s="256"/>
    </row>
    <row r="32" spans="2:11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pans="2:11" s="1" customFormat="1" ht="15" customHeight="1">
      <c r="B33" s="259"/>
      <c r="C33" s="260"/>
      <c r="D33" s="385" t="s">
        <v>831</v>
      </c>
      <c r="E33" s="385"/>
      <c r="F33" s="385"/>
      <c r="G33" s="385"/>
      <c r="H33" s="385"/>
      <c r="I33" s="385"/>
      <c r="J33" s="385"/>
      <c r="K33" s="256"/>
    </row>
    <row r="34" spans="2:11" s="1" customFormat="1" ht="15" customHeight="1">
      <c r="B34" s="259"/>
      <c r="C34" s="260"/>
      <c r="D34" s="385" t="s">
        <v>832</v>
      </c>
      <c r="E34" s="385"/>
      <c r="F34" s="385"/>
      <c r="G34" s="385"/>
      <c r="H34" s="385"/>
      <c r="I34" s="385"/>
      <c r="J34" s="385"/>
      <c r="K34" s="256"/>
    </row>
    <row r="35" spans="2:11" s="1" customFormat="1" ht="15" customHeight="1">
      <c r="B35" s="259"/>
      <c r="C35" s="260"/>
      <c r="D35" s="385" t="s">
        <v>833</v>
      </c>
      <c r="E35" s="385"/>
      <c r="F35" s="385"/>
      <c r="G35" s="385"/>
      <c r="H35" s="385"/>
      <c r="I35" s="385"/>
      <c r="J35" s="385"/>
      <c r="K35" s="256"/>
    </row>
    <row r="36" spans="2:11" s="1" customFormat="1" ht="15" customHeight="1">
      <c r="B36" s="259"/>
      <c r="C36" s="260"/>
      <c r="D36" s="258"/>
      <c r="E36" s="261" t="s">
        <v>112</v>
      </c>
      <c r="F36" s="258"/>
      <c r="G36" s="385" t="s">
        <v>834</v>
      </c>
      <c r="H36" s="385"/>
      <c r="I36" s="385"/>
      <c r="J36" s="385"/>
      <c r="K36" s="256"/>
    </row>
    <row r="37" spans="2:11" s="1" customFormat="1" ht="30.75" customHeight="1">
      <c r="B37" s="259"/>
      <c r="C37" s="260"/>
      <c r="D37" s="258"/>
      <c r="E37" s="261" t="s">
        <v>835</v>
      </c>
      <c r="F37" s="258"/>
      <c r="G37" s="385" t="s">
        <v>836</v>
      </c>
      <c r="H37" s="385"/>
      <c r="I37" s="385"/>
      <c r="J37" s="385"/>
      <c r="K37" s="256"/>
    </row>
    <row r="38" spans="2:11" s="1" customFormat="1" ht="15" customHeight="1">
      <c r="B38" s="259"/>
      <c r="C38" s="260"/>
      <c r="D38" s="258"/>
      <c r="E38" s="261" t="s">
        <v>60</v>
      </c>
      <c r="F38" s="258"/>
      <c r="G38" s="385" t="s">
        <v>837</v>
      </c>
      <c r="H38" s="385"/>
      <c r="I38" s="385"/>
      <c r="J38" s="385"/>
      <c r="K38" s="256"/>
    </row>
    <row r="39" spans="2:11" s="1" customFormat="1" ht="15" customHeight="1">
      <c r="B39" s="259"/>
      <c r="C39" s="260"/>
      <c r="D39" s="258"/>
      <c r="E39" s="261" t="s">
        <v>61</v>
      </c>
      <c r="F39" s="258"/>
      <c r="G39" s="385" t="s">
        <v>838</v>
      </c>
      <c r="H39" s="385"/>
      <c r="I39" s="385"/>
      <c r="J39" s="385"/>
      <c r="K39" s="256"/>
    </row>
    <row r="40" spans="2:11" s="1" customFormat="1" ht="15" customHeight="1">
      <c r="B40" s="259"/>
      <c r="C40" s="260"/>
      <c r="D40" s="258"/>
      <c r="E40" s="261" t="s">
        <v>113</v>
      </c>
      <c r="F40" s="258"/>
      <c r="G40" s="385" t="s">
        <v>839</v>
      </c>
      <c r="H40" s="385"/>
      <c r="I40" s="385"/>
      <c r="J40" s="385"/>
      <c r="K40" s="256"/>
    </row>
    <row r="41" spans="2:11" s="1" customFormat="1" ht="15" customHeight="1">
      <c r="B41" s="259"/>
      <c r="C41" s="260"/>
      <c r="D41" s="258"/>
      <c r="E41" s="261" t="s">
        <v>114</v>
      </c>
      <c r="F41" s="258"/>
      <c r="G41" s="385" t="s">
        <v>840</v>
      </c>
      <c r="H41" s="385"/>
      <c r="I41" s="385"/>
      <c r="J41" s="385"/>
      <c r="K41" s="256"/>
    </row>
    <row r="42" spans="2:11" s="1" customFormat="1" ht="15" customHeight="1">
      <c r="B42" s="259"/>
      <c r="C42" s="260"/>
      <c r="D42" s="258"/>
      <c r="E42" s="261" t="s">
        <v>841</v>
      </c>
      <c r="F42" s="258"/>
      <c r="G42" s="385" t="s">
        <v>842</v>
      </c>
      <c r="H42" s="385"/>
      <c r="I42" s="385"/>
      <c r="J42" s="385"/>
      <c r="K42" s="256"/>
    </row>
    <row r="43" spans="2:11" s="1" customFormat="1" ht="15" customHeight="1">
      <c r="B43" s="259"/>
      <c r="C43" s="260"/>
      <c r="D43" s="258"/>
      <c r="E43" s="261"/>
      <c r="F43" s="258"/>
      <c r="G43" s="385" t="s">
        <v>843</v>
      </c>
      <c r="H43" s="385"/>
      <c r="I43" s="385"/>
      <c r="J43" s="385"/>
      <c r="K43" s="256"/>
    </row>
    <row r="44" spans="2:11" s="1" customFormat="1" ht="15" customHeight="1">
      <c r="B44" s="259"/>
      <c r="C44" s="260"/>
      <c r="D44" s="258"/>
      <c r="E44" s="261" t="s">
        <v>844</v>
      </c>
      <c r="F44" s="258"/>
      <c r="G44" s="385" t="s">
        <v>845</v>
      </c>
      <c r="H44" s="385"/>
      <c r="I44" s="385"/>
      <c r="J44" s="385"/>
      <c r="K44" s="256"/>
    </row>
    <row r="45" spans="2:11" s="1" customFormat="1" ht="15" customHeight="1">
      <c r="B45" s="259"/>
      <c r="C45" s="260"/>
      <c r="D45" s="258"/>
      <c r="E45" s="261" t="s">
        <v>116</v>
      </c>
      <c r="F45" s="258"/>
      <c r="G45" s="385" t="s">
        <v>846</v>
      </c>
      <c r="H45" s="385"/>
      <c r="I45" s="385"/>
      <c r="J45" s="385"/>
      <c r="K45" s="256"/>
    </row>
    <row r="46" spans="2:11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pans="2:11" s="1" customFormat="1" ht="15" customHeight="1">
      <c r="B47" s="259"/>
      <c r="C47" s="260"/>
      <c r="D47" s="385" t="s">
        <v>847</v>
      </c>
      <c r="E47" s="385"/>
      <c r="F47" s="385"/>
      <c r="G47" s="385"/>
      <c r="H47" s="385"/>
      <c r="I47" s="385"/>
      <c r="J47" s="385"/>
      <c r="K47" s="256"/>
    </row>
    <row r="48" spans="2:11" s="1" customFormat="1" ht="15" customHeight="1">
      <c r="B48" s="259"/>
      <c r="C48" s="260"/>
      <c r="D48" s="260"/>
      <c r="E48" s="385" t="s">
        <v>848</v>
      </c>
      <c r="F48" s="385"/>
      <c r="G48" s="385"/>
      <c r="H48" s="385"/>
      <c r="I48" s="385"/>
      <c r="J48" s="385"/>
      <c r="K48" s="256"/>
    </row>
    <row r="49" spans="2:11" s="1" customFormat="1" ht="15" customHeight="1">
      <c r="B49" s="259"/>
      <c r="C49" s="260"/>
      <c r="D49" s="260"/>
      <c r="E49" s="385" t="s">
        <v>849</v>
      </c>
      <c r="F49" s="385"/>
      <c r="G49" s="385"/>
      <c r="H49" s="385"/>
      <c r="I49" s="385"/>
      <c r="J49" s="385"/>
      <c r="K49" s="256"/>
    </row>
    <row r="50" spans="2:11" s="1" customFormat="1" ht="15" customHeight="1">
      <c r="B50" s="259"/>
      <c r="C50" s="260"/>
      <c r="D50" s="260"/>
      <c r="E50" s="385" t="s">
        <v>850</v>
      </c>
      <c r="F50" s="385"/>
      <c r="G50" s="385"/>
      <c r="H50" s="385"/>
      <c r="I50" s="385"/>
      <c r="J50" s="385"/>
      <c r="K50" s="256"/>
    </row>
    <row r="51" spans="2:11" s="1" customFormat="1" ht="15" customHeight="1">
      <c r="B51" s="259"/>
      <c r="C51" s="260"/>
      <c r="D51" s="385" t="s">
        <v>851</v>
      </c>
      <c r="E51" s="385"/>
      <c r="F51" s="385"/>
      <c r="G51" s="385"/>
      <c r="H51" s="385"/>
      <c r="I51" s="385"/>
      <c r="J51" s="385"/>
      <c r="K51" s="256"/>
    </row>
    <row r="52" spans="2:11" s="1" customFormat="1" ht="25.5" customHeight="1">
      <c r="B52" s="255"/>
      <c r="C52" s="386" t="s">
        <v>852</v>
      </c>
      <c r="D52" s="386"/>
      <c r="E52" s="386"/>
      <c r="F52" s="386"/>
      <c r="G52" s="386"/>
      <c r="H52" s="386"/>
      <c r="I52" s="386"/>
      <c r="J52" s="386"/>
      <c r="K52" s="256"/>
    </row>
    <row r="53" spans="2:11" s="1" customFormat="1" ht="5.25" customHeight="1">
      <c r="B53" s="255"/>
      <c r="C53" s="257"/>
      <c r="D53" s="257"/>
      <c r="E53" s="257"/>
      <c r="F53" s="257"/>
      <c r="G53" s="257"/>
      <c r="H53" s="257"/>
      <c r="I53" s="257"/>
      <c r="J53" s="257"/>
      <c r="K53" s="256"/>
    </row>
    <row r="54" spans="2:11" s="1" customFormat="1" ht="15" customHeight="1">
      <c r="B54" s="255"/>
      <c r="C54" s="385" t="s">
        <v>853</v>
      </c>
      <c r="D54" s="385"/>
      <c r="E54" s="385"/>
      <c r="F54" s="385"/>
      <c r="G54" s="385"/>
      <c r="H54" s="385"/>
      <c r="I54" s="385"/>
      <c r="J54" s="385"/>
      <c r="K54" s="256"/>
    </row>
    <row r="55" spans="2:11" s="1" customFormat="1" ht="15" customHeight="1">
      <c r="B55" s="255"/>
      <c r="C55" s="385" t="s">
        <v>854</v>
      </c>
      <c r="D55" s="385"/>
      <c r="E55" s="385"/>
      <c r="F55" s="385"/>
      <c r="G55" s="385"/>
      <c r="H55" s="385"/>
      <c r="I55" s="385"/>
      <c r="J55" s="385"/>
      <c r="K55" s="256"/>
    </row>
    <row r="56" spans="2:11" s="1" customFormat="1" ht="12.75" customHeight="1">
      <c r="B56" s="255"/>
      <c r="C56" s="258"/>
      <c r="D56" s="258"/>
      <c r="E56" s="258"/>
      <c r="F56" s="258"/>
      <c r="G56" s="258"/>
      <c r="H56" s="258"/>
      <c r="I56" s="258"/>
      <c r="J56" s="258"/>
      <c r="K56" s="256"/>
    </row>
    <row r="57" spans="2:11" s="1" customFormat="1" ht="15" customHeight="1">
      <c r="B57" s="255"/>
      <c r="C57" s="385" t="s">
        <v>855</v>
      </c>
      <c r="D57" s="385"/>
      <c r="E57" s="385"/>
      <c r="F57" s="385"/>
      <c r="G57" s="385"/>
      <c r="H57" s="385"/>
      <c r="I57" s="385"/>
      <c r="J57" s="385"/>
      <c r="K57" s="256"/>
    </row>
    <row r="58" spans="2:11" s="1" customFormat="1" ht="15" customHeight="1">
      <c r="B58" s="255"/>
      <c r="C58" s="260"/>
      <c r="D58" s="385" t="s">
        <v>856</v>
      </c>
      <c r="E58" s="385"/>
      <c r="F58" s="385"/>
      <c r="G58" s="385"/>
      <c r="H58" s="385"/>
      <c r="I58" s="385"/>
      <c r="J58" s="385"/>
      <c r="K58" s="256"/>
    </row>
    <row r="59" spans="2:11" s="1" customFormat="1" ht="15" customHeight="1">
      <c r="B59" s="255"/>
      <c r="C59" s="260"/>
      <c r="D59" s="385" t="s">
        <v>857</v>
      </c>
      <c r="E59" s="385"/>
      <c r="F59" s="385"/>
      <c r="G59" s="385"/>
      <c r="H59" s="385"/>
      <c r="I59" s="385"/>
      <c r="J59" s="385"/>
      <c r="K59" s="256"/>
    </row>
    <row r="60" spans="2:11" s="1" customFormat="1" ht="15" customHeight="1">
      <c r="B60" s="255"/>
      <c r="C60" s="260"/>
      <c r="D60" s="385" t="s">
        <v>858</v>
      </c>
      <c r="E60" s="385"/>
      <c r="F60" s="385"/>
      <c r="G60" s="385"/>
      <c r="H60" s="385"/>
      <c r="I60" s="385"/>
      <c r="J60" s="385"/>
      <c r="K60" s="256"/>
    </row>
    <row r="61" spans="2:11" s="1" customFormat="1" ht="15" customHeight="1">
      <c r="B61" s="255"/>
      <c r="C61" s="260"/>
      <c r="D61" s="385" t="s">
        <v>859</v>
      </c>
      <c r="E61" s="385"/>
      <c r="F61" s="385"/>
      <c r="G61" s="385"/>
      <c r="H61" s="385"/>
      <c r="I61" s="385"/>
      <c r="J61" s="385"/>
      <c r="K61" s="256"/>
    </row>
    <row r="62" spans="2:11" s="1" customFormat="1" ht="15" customHeight="1">
      <c r="B62" s="255"/>
      <c r="C62" s="260"/>
      <c r="D62" s="387" t="s">
        <v>860</v>
      </c>
      <c r="E62" s="387"/>
      <c r="F62" s="387"/>
      <c r="G62" s="387"/>
      <c r="H62" s="387"/>
      <c r="I62" s="387"/>
      <c r="J62" s="387"/>
      <c r="K62" s="256"/>
    </row>
    <row r="63" spans="2:11" s="1" customFormat="1" ht="15" customHeight="1">
      <c r="B63" s="255"/>
      <c r="C63" s="260"/>
      <c r="D63" s="385" t="s">
        <v>861</v>
      </c>
      <c r="E63" s="385"/>
      <c r="F63" s="385"/>
      <c r="G63" s="385"/>
      <c r="H63" s="385"/>
      <c r="I63" s="385"/>
      <c r="J63" s="385"/>
      <c r="K63" s="256"/>
    </row>
    <row r="64" spans="2:11" s="1" customFormat="1" ht="12.75" customHeight="1">
      <c r="B64" s="255"/>
      <c r="C64" s="260"/>
      <c r="D64" s="260"/>
      <c r="E64" s="263"/>
      <c r="F64" s="260"/>
      <c r="G64" s="260"/>
      <c r="H64" s="260"/>
      <c r="I64" s="260"/>
      <c r="J64" s="260"/>
      <c r="K64" s="256"/>
    </row>
    <row r="65" spans="2:11" s="1" customFormat="1" ht="15" customHeight="1">
      <c r="B65" s="255"/>
      <c r="C65" s="260"/>
      <c r="D65" s="385" t="s">
        <v>862</v>
      </c>
      <c r="E65" s="385"/>
      <c r="F65" s="385"/>
      <c r="G65" s="385"/>
      <c r="H65" s="385"/>
      <c r="I65" s="385"/>
      <c r="J65" s="385"/>
      <c r="K65" s="256"/>
    </row>
    <row r="66" spans="2:11" s="1" customFormat="1" ht="15" customHeight="1">
      <c r="B66" s="255"/>
      <c r="C66" s="260"/>
      <c r="D66" s="387" t="s">
        <v>863</v>
      </c>
      <c r="E66" s="387"/>
      <c r="F66" s="387"/>
      <c r="G66" s="387"/>
      <c r="H66" s="387"/>
      <c r="I66" s="387"/>
      <c r="J66" s="387"/>
      <c r="K66" s="256"/>
    </row>
    <row r="67" spans="2:11" s="1" customFormat="1" ht="15" customHeight="1">
      <c r="B67" s="255"/>
      <c r="C67" s="260"/>
      <c r="D67" s="385" t="s">
        <v>864</v>
      </c>
      <c r="E67" s="385"/>
      <c r="F67" s="385"/>
      <c r="G67" s="385"/>
      <c r="H67" s="385"/>
      <c r="I67" s="385"/>
      <c r="J67" s="385"/>
      <c r="K67" s="256"/>
    </row>
    <row r="68" spans="2:11" s="1" customFormat="1" ht="15" customHeight="1">
      <c r="B68" s="255"/>
      <c r="C68" s="260"/>
      <c r="D68" s="385" t="s">
        <v>865</v>
      </c>
      <c r="E68" s="385"/>
      <c r="F68" s="385"/>
      <c r="G68" s="385"/>
      <c r="H68" s="385"/>
      <c r="I68" s="385"/>
      <c r="J68" s="385"/>
      <c r="K68" s="256"/>
    </row>
    <row r="69" spans="2:11" s="1" customFormat="1" ht="15" customHeight="1">
      <c r="B69" s="255"/>
      <c r="C69" s="260"/>
      <c r="D69" s="385" t="s">
        <v>866</v>
      </c>
      <c r="E69" s="385"/>
      <c r="F69" s="385"/>
      <c r="G69" s="385"/>
      <c r="H69" s="385"/>
      <c r="I69" s="385"/>
      <c r="J69" s="385"/>
      <c r="K69" s="256"/>
    </row>
    <row r="70" spans="2:11" s="1" customFormat="1" ht="15" customHeight="1">
      <c r="B70" s="255"/>
      <c r="C70" s="260"/>
      <c r="D70" s="385" t="s">
        <v>867</v>
      </c>
      <c r="E70" s="385"/>
      <c r="F70" s="385"/>
      <c r="G70" s="385"/>
      <c r="H70" s="385"/>
      <c r="I70" s="385"/>
      <c r="J70" s="385"/>
      <c r="K70" s="256"/>
    </row>
    <row r="71" spans="2:1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pans="2:11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pans="2:11" s="1" customFormat="1" ht="45" customHeight="1">
      <c r="B75" s="272"/>
      <c r="C75" s="380" t="s">
        <v>868</v>
      </c>
      <c r="D75" s="380"/>
      <c r="E75" s="380"/>
      <c r="F75" s="380"/>
      <c r="G75" s="380"/>
      <c r="H75" s="380"/>
      <c r="I75" s="380"/>
      <c r="J75" s="380"/>
      <c r="K75" s="273"/>
    </row>
    <row r="76" spans="2:11" s="1" customFormat="1" ht="17.25" customHeight="1">
      <c r="B76" s="272"/>
      <c r="C76" s="274" t="s">
        <v>869</v>
      </c>
      <c r="D76" s="274"/>
      <c r="E76" s="274"/>
      <c r="F76" s="274" t="s">
        <v>870</v>
      </c>
      <c r="G76" s="275"/>
      <c r="H76" s="274" t="s">
        <v>61</v>
      </c>
      <c r="I76" s="274" t="s">
        <v>64</v>
      </c>
      <c r="J76" s="274" t="s">
        <v>871</v>
      </c>
      <c r="K76" s="273"/>
    </row>
    <row r="77" spans="2:11" s="1" customFormat="1" ht="17.25" customHeight="1">
      <c r="B77" s="272"/>
      <c r="C77" s="276" t="s">
        <v>872</v>
      </c>
      <c r="D77" s="276"/>
      <c r="E77" s="276"/>
      <c r="F77" s="277" t="s">
        <v>873</v>
      </c>
      <c r="G77" s="278"/>
      <c r="H77" s="276"/>
      <c r="I77" s="276"/>
      <c r="J77" s="276" t="s">
        <v>874</v>
      </c>
      <c r="K77" s="273"/>
    </row>
    <row r="78" spans="2:11" s="1" customFormat="1" ht="5.25" customHeight="1">
      <c r="B78" s="272"/>
      <c r="C78" s="279"/>
      <c r="D78" s="279"/>
      <c r="E78" s="279"/>
      <c r="F78" s="279"/>
      <c r="G78" s="280"/>
      <c r="H78" s="279"/>
      <c r="I78" s="279"/>
      <c r="J78" s="279"/>
      <c r="K78" s="273"/>
    </row>
    <row r="79" spans="2:11" s="1" customFormat="1" ht="15" customHeight="1">
      <c r="B79" s="272"/>
      <c r="C79" s="261" t="s">
        <v>60</v>
      </c>
      <c r="D79" s="281"/>
      <c r="E79" s="281"/>
      <c r="F79" s="282" t="s">
        <v>875</v>
      </c>
      <c r="G79" s="283"/>
      <c r="H79" s="261" t="s">
        <v>876</v>
      </c>
      <c r="I79" s="261" t="s">
        <v>877</v>
      </c>
      <c r="J79" s="261">
        <v>20</v>
      </c>
      <c r="K79" s="273"/>
    </row>
    <row r="80" spans="2:11" s="1" customFormat="1" ht="15" customHeight="1">
      <c r="B80" s="272"/>
      <c r="C80" s="261" t="s">
        <v>878</v>
      </c>
      <c r="D80" s="261"/>
      <c r="E80" s="261"/>
      <c r="F80" s="282" t="s">
        <v>875</v>
      </c>
      <c r="G80" s="283"/>
      <c r="H80" s="261" t="s">
        <v>879</v>
      </c>
      <c r="I80" s="261" t="s">
        <v>877</v>
      </c>
      <c r="J80" s="261">
        <v>120</v>
      </c>
      <c r="K80" s="273"/>
    </row>
    <row r="81" spans="2:11" s="1" customFormat="1" ht="15" customHeight="1">
      <c r="B81" s="284"/>
      <c r="C81" s="261" t="s">
        <v>880</v>
      </c>
      <c r="D81" s="261"/>
      <c r="E81" s="261"/>
      <c r="F81" s="282" t="s">
        <v>881</v>
      </c>
      <c r="G81" s="283"/>
      <c r="H81" s="261" t="s">
        <v>882</v>
      </c>
      <c r="I81" s="261" t="s">
        <v>877</v>
      </c>
      <c r="J81" s="261">
        <v>50</v>
      </c>
      <c r="K81" s="273"/>
    </row>
    <row r="82" spans="2:11" s="1" customFormat="1" ht="15" customHeight="1">
      <c r="B82" s="284"/>
      <c r="C82" s="261" t="s">
        <v>883</v>
      </c>
      <c r="D82" s="261"/>
      <c r="E82" s="261"/>
      <c r="F82" s="282" t="s">
        <v>875</v>
      </c>
      <c r="G82" s="283"/>
      <c r="H82" s="261" t="s">
        <v>884</v>
      </c>
      <c r="I82" s="261" t="s">
        <v>885</v>
      </c>
      <c r="J82" s="261"/>
      <c r="K82" s="273"/>
    </row>
    <row r="83" spans="2:11" s="1" customFormat="1" ht="15" customHeight="1">
      <c r="B83" s="284"/>
      <c r="C83" s="285" t="s">
        <v>886</v>
      </c>
      <c r="D83" s="285"/>
      <c r="E83" s="285"/>
      <c r="F83" s="286" t="s">
        <v>881</v>
      </c>
      <c r="G83" s="285"/>
      <c r="H83" s="285" t="s">
        <v>887</v>
      </c>
      <c r="I83" s="285" t="s">
        <v>877</v>
      </c>
      <c r="J83" s="285">
        <v>15</v>
      </c>
      <c r="K83" s="273"/>
    </row>
    <row r="84" spans="2:11" s="1" customFormat="1" ht="15" customHeight="1">
      <c r="B84" s="284"/>
      <c r="C84" s="285" t="s">
        <v>888</v>
      </c>
      <c r="D84" s="285"/>
      <c r="E84" s="285"/>
      <c r="F84" s="286" t="s">
        <v>881</v>
      </c>
      <c r="G84" s="285"/>
      <c r="H84" s="285" t="s">
        <v>889</v>
      </c>
      <c r="I84" s="285" t="s">
        <v>877</v>
      </c>
      <c r="J84" s="285">
        <v>15</v>
      </c>
      <c r="K84" s="273"/>
    </row>
    <row r="85" spans="2:11" s="1" customFormat="1" ht="15" customHeight="1">
      <c r="B85" s="284"/>
      <c r="C85" s="285" t="s">
        <v>890</v>
      </c>
      <c r="D85" s="285"/>
      <c r="E85" s="285"/>
      <c r="F85" s="286" t="s">
        <v>881</v>
      </c>
      <c r="G85" s="285"/>
      <c r="H85" s="285" t="s">
        <v>891</v>
      </c>
      <c r="I85" s="285" t="s">
        <v>877</v>
      </c>
      <c r="J85" s="285">
        <v>20</v>
      </c>
      <c r="K85" s="273"/>
    </row>
    <row r="86" spans="2:11" s="1" customFormat="1" ht="15" customHeight="1">
      <c r="B86" s="284"/>
      <c r="C86" s="285" t="s">
        <v>892</v>
      </c>
      <c r="D86" s="285"/>
      <c r="E86" s="285"/>
      <c r="F86" s="286" t="s">
        <v>881</v>
      </c>
      <c r="G86" s="285"/>
      <c r="H86" s="285" t="s">
        <v>893</v>
      </c>
      <c r="I86" s="285" t="s">
        <v>877</v>
      </c>
      <c r="J86" s="285">
        <v>20</v>
      </c>
      <c r="K86" s="273"/>
    </row>
    <row r="87" spans="2:11" s="1" customFormat="1" ht="15" customHeight="1">
      <c r="B87" s="284"/>
      <c r="C87" s="261" t="s">
        <v>894</v>
      </c>
      <c r="D87" s="261"/>
      <c r="E87" s="261"/>
      <c r="F87" s="282" t="s">
        <v>881</v>
      </c>
      <c r="G87" s="283"/>
      <c r="H87" s="261" t="s">
        <v>895</v>
      </c>
      <c r="I87" s="261" t="s">
        <v>877</v>
      </c>
      <c r="J87" s="261">
        <v>50</v>
      </c>
      <c r="K87" s="273"/>
    </row>
    <row r="88" spans="2:11" s="1" customFormat="1" ht="15" customHeight="1">
      <c r="B88" s="284"/>
      <c r="C88" s="261" t="s">
        <v>896</v>
      </c>
      <c r="D88" s="261"/>
      <c r="E88" s="261"/>
      <c r="F88" s="282" t="s">
        <v>881</v>
      </c>
      <c r="G88" s="283"/>
      <c r="H88" s="261" t="s">
        <v>897</v>
      </c>
      <c r="I88" s="261" t="s">
        <v>877</v>
      </c>
      <c r="J88" s="261">
        <v>20</v>
      </c>
      <c r="K88" s="273"/>
    </row>
    <row r="89" spans="2:11" s="1" customFormat="1" ht="15" customHeight="1">
      <c r="B89" s="284"/>
      <c r="C89" s="261" t="s">
        <v>898</v>
      </c>
      <c r="D89" s="261"/>
      <c r="E89" s="261"/>
      <c r="F89" s="282" t="s">
        <v>881</v>
      </c>
      <c r="G89" s="283"/>
      <c r="H89" s="261" t="s">
        <v>899</v>
      </c>
      <c r="I89" s="261" t="s">
        <v>877</v>
      </c>
      <c r="J89" s="261">
        <v>20</v>
      </c>
      <c r="K89" s="273"/>
    </row>
    <row r="90" spans="2:11" s="1" customFormat="1" ht="15" customHeight="1">
      <c r="B90" s="284"/>
      <c r="C90" s="261" t="s">
        <v>900</v>
      </c>
      <c r="D90" s="261"/>
      <c r="E90" s="261"/>
      <c r="F90" s="282" t="s">
        <v>881</v>
      </c>
      <c r="G90" s="283"/>
      <c r="H90" s="261" t="s">
        <v>901</v>
      </c>
      <c r="I90" s="261" t="s">
        <v>877</v>
      </c>
      <c r="J90" s="261">
        <v>50</v>
      </c>
      <c r="K90" s="273"/>
    </row>
    <row r="91" spans="2:11" s="1" customFormat="1" ht="15" customHeight="1">
      <c r="B91" s="284"/>
      <c r="C91" s="261" t="s">
        <v>902</v>
      </c>
      <c r="D91" s="261"/>
      <c r="E91" s="261"/>
      <c r="F91" s="282" t="s">
        <v>881</v>
      </c>
      <c r="G91" s="283"/>
      <c r="H91" s="261" t="s">
        <v>902</v>
      </c>
      <c r="I91" s="261" t="s">
        <v>877</v>
      </c>
      <c r="J91" s="261">
        <v>50</v>
      </c>
      <c r="K91" s="273"/>
    </row>
    <row r="92" spans="2:11" s="1" customFormat="1" ht="15" customHeight="1">
      <c r="B92" s="284"/>
      <c r="C92" s="261" t="s">
        <v>903</v>
      </c>
      <c r="D92" s="261"/>
      <c r="E92" s="261"/>
      <c r="F92" s="282" t="s">
        <v>881</v>
      </c>
      <c r="G92" s="283"/>
      <c r="H92" s="261" t="s">
        <v>904</v>
      </c>
      <c r="I92" s="261" t="s">
        <v>877</v>
      </c>
      <c r="J92" s="261">
        <v>255</v>
      </c>
      <c r="K92" s="273"/>
    </row>
    <row r="93" spans="2:11" s="1" customFormat="1" ht="15" customHeight="1">
      <c r="B93" s="284"/>
      <c r="C93" s="261" t="s">
        <v>905</v>
      </c>
      <c r="D93" s="261"/>
      <c r="E93" s="261"/>
      <c r="F93" s="282" t="s">
        <v>875</v>
      </c>
      <c r="G93" s="283"/>
      <c r="H93" s="261" t="s">
        <v>906</v>
      </c>
      <c r="I93" s="261" t="s">
        <v>907</v>
      </c>
      <c r="J93" s="261"/>
      <c r="K93" s="273"/>
    </row>
    <row r="94" spans="2:11" s="1" customFormat="1" ht="15" customHeight="1">
      <c r="B94" s="284"/>
      <c r="C94" s="261" t="s">
        <v>908</v>
      </c>
      <c r="D94" s="261"/>
      <c r="E94" s="261"/>
      <c r="F94" s="282" t="s">
        <v>875</v>
      </c>
      <c r="G94" s="283"/>
      <c r="H94" s="261" t="s">
        <v>909</v>
      </c>
      <c r="I94" s="261" t="s">
        <v>910</v>
      </c>
      <c r="J94" s="261"/>
      <c r="K94" s="273"/>
    </row>
    <row r="95" spans="2:11" s="1" customFormat="1" ht="15" customHeight="1">
      <c r="B95" s="284"/>
      <c r="C95" s="261" t="s">
        <v>911</v>
      </c>
      <c r="D95" s="261"/>
      <c r="E95" s="261"/>
      <c r="F95" s="282" t="s">
        <v>875</v>
      </c>
      <c r="G95" s="283"/>
      <c r="H95" s="261" t="s">
        <v>911</v>
      </c>
      <c r="I95" s="261" t="s">
        <v>910</v>
      </c>
      <c r="J95" s="261"/>
      <c r="K95" s="273"/>
    </row>
    <row r="96" spans="2:11" s="1" customFormat="1" ht="15" customHeight="1">
      <c r="B96" s="284"/>
      <c r="C96" s="261" t="s">
        <v>45</v>
      </c>
      <c r="D96" s="261"/>
      <c r="E96" s="261"/>
      <c r="F96" s="282" t="s">
        <v>875</v>
      </c>
      <c r="G96" s="283"/>
      <c r="H96" s="261" t="s">
        <v>912</v>
      </c>
      <c r="I96" s="261" t="s">
        <v>910</v>
      </c>
      <c r="J96" s="261"/>
      <c r="K96" s="273"/>
    </row>
    <row r="97" spans="2:11" s="1" customFormat="1" ht="15" customHeight="1">
      <c r="B97" s="284"/>
      <c r="C97" s="261" t="s">
        <v>55</v>
      </c>
      <c r="D97" s="261"/>
      <c r="E97" s="261"/>
      <c r="F97" s="282" t="s">
        <v>875</v>
      </c>
      <c r="G97" s="283"/>
      <c r="H97" s="261" t="s">
        <v>913</v>
      </c>
      <c r="I97" s="261" t="s">
        <v>910</v>
      </c>
      <c r="J97" s="261"/>
      <c r="K97" s="273"/>
    </row>
    <row r="98" spans="2:11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pans="2:11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pans="2:11" s="1" customFormat="1" ht="45" customHeight="1">
      <c r="B102" s="272"/>
      <c r="C102" s="380" t="s">
        <v>914</v>
      </c>
      <c r="D102" s="380"/>
      <c r="E102" s="380"/>
      <c r="F102" s="380"/>
      <c r="G102" s="380"/>
      <c r="H102" s="380"/>
      <c r="I102" s="380"/>
      <c r="J102" s="380"/>
      <c r="K102" s="273"/>
    </row>
    <row r="103" spans="2:11" s="1" customFormat="1" ht="17.25" customHeight="1">
      <c r="B103" s="272"/>
      <c r="C103" s="274" t="s">
        <v>869</v>
      </c>
      <c r="D103" s="274"/>
      <c r="E103" s="274"/>
      <c r="F103" s="274" t="s">
        <v>870</v>
      </c>
      <c r="G103" s="275"/>
      <c r="H103" s="274" t="s">
        <v>61</v>
      </c>
      <c r="I103" s="274" t="s">
        <v>64</v>
      </c>
      <c r="J103" s="274" t="s">
        <v>871</v>
      </c>
      <c r="K103" s="273"/>
    </row>
    <row r="104" spans="2:11" s="1" customFormat="1" ht="17.25" customHeight="1">
      <c r="B104" s="272"/>
      <c r="C104" s="276" t="s">
        <v>872</v>
      </c>
      <c r="D104" s="276"/>
      <c r="E104" s="276"/>
      <c r="F104" s="277" t="s">
        <v>873</v>
      </c>
      <c r="G104" s="278"/>
      <c r="H104" s="276"/>
      <c r="I104" s="276"/>
      <c r="J104" s="276" t="s">
        <v>874</v>
      </c>
      <c r="K104" s="273"/>
    </row>
    <row r="105" spans="2:11" s="1" customFormat="1" ht="5.25" customHeight="1">
      <c r="B105" s="272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pans="2:11" s="1" customFormat="1" ht="15" customHeight="1">
      <c r="B106" s="272"/>
      <c r="C106" s="261" t="s">
        <v>60</v>
      </c>
      <c r="D106" s="281"/>
      <c r="E106" s="281"/>
      <c r="F106" s="282" t="s">
        <v>875</v>
      </c>
      <c r="G106" s="261"/>
      <c r="H106" s="261" t="s">
        <v>915</v>
      </c>
      <c r="I106" s="261" t="s">
        <v>877</v>
      </c>
      <c r="J106" s="261">
        <v>20</v>
      </c>
      <c r="K106" s="273"/>
    </row>
    <row r="107" spans="2:11" s="1" customFormat="1" ht="15" customHeight="1">
      <c r="B107" s="272"/>
      <c r="C107" s="261" t="s">
        <v>878</v>
      </c>
      <c r="D107" s="261"/>
      <c r="E107" s="261"/>
      <c r="F107" s="282" t="s">
        <v>875</v>
      </c>
      <c r="G107" s="261"/>
      <c r="H107" s="261" t="s">
        <v>915</v>
      </c>
      <c r="I107" s="261" t="s">
        <v>877</v>
      </c>
      <c r="J107" s="261">
        <v>120</v>
      </c>
      <c r="K107" s="273"/>
    </row>
    <row r="108" spans="2:11" s="1" customFormat="1" ht="15" customHeight="1">
      <c r="B108" s="284"/>
      <c r="C108" s="261" t="s">
        <v>880</v>
      </c>
      <c r="D108" s="261"/>
      <c r="E108" s="261"/>
      <c r="F108" s="282" t="s">
        <v>881</v>
      </c>
      <c r="G108" s="261"/>
      <c r="H108" s="261" t="s">
        <v>915</v>
      </c>
      <c r="I108" s="261" t="s">
        <v>877</v>
      </c>
      <c r="J108" s="261">
        <v>50</v>
      </c>
      <c r="K108" s="273"/>
    </row>
    <row r="109" spans="2:11" s="1" customFormat="1" ht="15" customHeight="1">
      <c r="B109" s="284"/>
      <c r="C109" s="261" t="s">
        <v>883</v>
      </c>
      <c r="D109" s="261"/>
      <c r="E109" s="261"/>
      <c r="F109" s="282" t="s">
        <v>875</v>
      </c>
      <c r="G109" s="261"/>
      <c r="H109" s="261" t="s">
        <v>915</v>
      </c>
      <c r="I109" s="261" t="s">
        <v>885</v>
      </c>
      <c r="J109" s="261"/>
      <c r="K109" s="273"/>
    </row>
    <row r="110" spans="2:11" s="1" customFormat="1" ht="15" customHeight="1">
      <c r="B110" s="284"/>
      <c r="C110" s="261" t="s">
        <v>894</v>
      </c>
      <c r="D110" s="261"/>
      <c r="E110" s="261"/>
      <c r="F110" s="282" t="s">
        <v>881</v>
      </c>
      <c r="G110" s="261"/>
      <c r="H110" s="261" t="s">
        <v>915</v>
      </c>
      <c r="I110" s="261" t="s">
        <v>877</v>
      </c>
      <c r="J110" s="261">
        <v>50</v>
      </c>
      <c r="K110" s="273"/>
    </row>
    <row r="111" spans="2:11" s="1" customFormat="1" ht="15" customHeight="1">
      <c r="B111" s="284"/>
      <c r="C111" s="261" t="s">
        <v>902</v>
      </c>
      <c r="D111" s="261"/>
      <c r="E111" s="261"/>
      <c r="F111" s="282" t="s">
        <v>881</v>
      </c>
      <c r="G111" s="261"/>
      <c r="H111" s="261" t="s">
        <v>915</v>
      </c>
      <c r="I111" s="261" t="s">
        <v>877</v>
      </c>
      <c r="J111" s="261">
        <v>50</v>
      </c>
      <c r="K111" s="273"/>
    </row>
    <row r="112" spans="2:11" s="1" customFormat="1" ht="15" customHeight="1">
      <c r="B112" s="284"/>
      <c r="C112" s="261" t="s">
        <v>900</v>
      </c>
      <c r="D112" s="261"/>
      <c r="E112" s="261"/>
      <c r="F112" s="282" t="s">
        <v>881</v>
      </c>
      <c r="G112" s="261"/>
      <c r="H112" s="261" t="s">
        <v>915</v>
      </c>
      <c r="I112" s="261" t="s">
        <v>877</v>
      </c>
      <c r="J112" s="261">
        <v>50</v>
      </c>
      <c r="K112" s="273"/>
    </row>
    <row r="113" spans="2:11" s="1" customFormat="1" ht="15" customHeight="1">
      <c r="B113" s="284"/>
      <c r="C113" s="261" t="s">
        <v>60</v>
      </c>
      <c r="D113" s="261"/>
      <c r="E113" s="261"/>
      <c r="F113" s="282" t="s">
        <v>875</v>
      </c>
      <c r="G113" s="261"/>
      <c r="H113" s="261" t="s">
        <v>916</v>
      </c>
      <c r="I113" s="261" t="s">
        <v>877</v>
      </c>
      <c r="J113" s="261">
        <v>20</v>
      </c>
      <c r="K113" s="273"/>
    </row>
    <row r="114" spans="2:11" s="1" customFormat="1" ht="15" customHeight="1">
      <c r="B114" s="284"/>
      <c r="C114" s="261" t="s">
        <v>917</v>
      </c>
      <c r="D114" s="261"/>
      <c r="E114" s="261"/>
      <c r="F114" s="282" t="s">
        <v>875</v>
      </c>
      <c r="G114" s="261"/>
      <c r="H114" s="261" t="s">
        <v>918</v>
      </c>
      <c r="I114" s="261" t="s">
        <v>877</v>
      </c>
      <c r="J114" s="261">
        <v>120</v>
      </c>
      <c r="K114" s="273"/>
    </row>
    <row r="115" spans="2:11" s="1" customFormat="1" ht="15" customHeight="1">
      <c r="B115" s="284"/>
      <c r="C115" s="261" t="s">
        <v>45</v>
      </c>
      <c r="D115" s="261"/>
      <c r="E115" s="261"/>
      <c r="F115" s="282" t="s">
        <v>875</v>
      </c>
      <c r="G115" s="261"/>
      <c r="H115" s="261" t="s">
        <v>919</v>
      </c>
      <c r="I115" s="261" t="s">
        <v>910</v>
      </c>
      <c r="J115" s="261"/>
      <c r="K115" s="273"/>
    </row>
    <row r="116" spans="2:11" s="1" customFormat="1" ht="15" customHeight="1">
      <c r="B116" s="284"/>
      <c r="C116" s="261" t="s">
        <v>55</v>
      </c>
      <c r="D116" s="261"/>
      <c r="E116" s="261"/>
      <c r="F116" s="282" t="s">
        <v>875</v>
      </c>
      <c r="G116" s="261"/>
      <c r="H116" s="261" t="s">
        <v>920</v>
      </c>
      <c r="I116" s="261" t="s">
        <v>910</v>
      </c>
      <c r="J116" s="261"/>
      <c r="K116" s="273"/>
    </row>
    <row r="117" spans="2:11" s="1" customFormat="1" ht="15" customHeight="1">
      <c r="B117" s="284"/>
      <c r="C117" s="261" t="s">
        <v>64</v>
      </c>
      <c r="D117" s="261"/>
      <c r="E117" s="261"/>
      <c r="F117" s="282" t="s">
        <v>875</v>
      </c>
      <c r="G117" s="261"/>
      <c r="H117" s="261" t="s">
        <v>921</v>
      </c>
      <c r="I117" s="261" t="s">
        <v>922</v>
      </c>
      <c r="J117" s="261"/>
      <c r="K117" s="273"/>
    </row>
    <row r="118" spans="2:11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pans="2:11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pans="2:11" s="1" customFormat="1" ht="45" customHeight="1">
      <c r="B122" s="300"/>
      <c r="C122" s="381" t="s">
        <v>923</v>
      </c>
      <c r="D122" s="381"/>
      <c r="E122" s="381"/>
      <c r="F122" s="381"/>
      <c r="G122" s="381"/>
      <c r="H122" s="381"/>
      <c r="I122" s="381"/>
      <c r="J122" s="381"/>
      <c r="K122" s="301"/>
    </row>
    <row r="123" spans="2:11" s="1" customFormat="1" ht="17.25" customHeight="1">
      <c r="B123" s="302"/>
      <c r="C123" s="274" t="s">
        <v>869</v>
      </c>
      <c r="D123" s="274"/>
      <c r="E123" s="274"/>
      <c r="F123" s="274" t="s">
        <v>870</v>
      </c>
      <c r="G123" s="275"/>
      <c r="H123" s="274" t="s">
        <v>61</v>
      </c>
      <c r="I123" s="274" t="s">
        <v>64</v>
      </c>
      <c r="J123" s="274" t="s">
        <v>871</v>
      </c>
      <c r="K123" s="303"/>
    </row>
    <row r="124" spans="2:11" s="1" customFormat="1" ht="17.25" customHeight="1">
      <c r="B124" s="302"/>
      <c r="C124" s="276" t="s">
        <v>872</v>
      </c>
      <c r="D124" s="276"/>
      <c r="E124" s="276"/>
      <c r="F124" s="277" t="s">
        <v>873</v>
      </c>
      <c r="G124" s="278"/>
      <c r="H124" s="276"/>
      <c r="I124" s="276"/>
      <c r="J124" s="276" t="s">
        <v>874</v>
      </c>
      <c r="K124" s="303"/>
    </row>
    <row r="125" spans="2:11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pans="2:11" s="1" customFormat="1" ht="15" customHeight="1">
      <c r="B126" s="304"/>
      <c r="C126" s="261" t="s">
        <v>878</v>
      </c>
      <c r="D126" s="281"/>
      <c r="E126" s="281"/>
      <c r="F126" s="282" t="s">
        <v>875</v>
      </c>
      <c r="G126" s="261"/>
      <c r="H126" s="261" t="s">
        <v>915</v>
      </c>
      <c r="I126" s="261" t="s">
        <v>877</v>
      </c>
      <c r="J126" s="261">
        <v>120</v>
      </c>
      <c r="K126" s="307"/>
    </row>
    <row r="127" spans="2:11" s="1" customFormat="1" ht="15" customHeight="1">
      <c r="B127" s="304"/>
      <c r="C127" s="261" t="s">
        <v>924</v>
      </c>
      <c r="D127" s="261"/>
      <c r="E127" s="261"/>
      <c r="F127" s="282" t="s">
        <v>875</v>
      </c>
      <c r="G127" s="261"/>
      <c r="H127" s="261" t="s">
        <v>925</v>
      </c>
      <c r="I127" s="261" t="s">
        <v>877</v>
      </c>
      <c r="J127" s="261" t="s">
        <v>926</v>
      </c>
      <c r="K127" s="307"/>
    </row>
    <row r="128" spans="2:11" s="1" customFormat="1" ht="15" customHeight="1">
      <c r="B128" s="304"/>
      <c r="C128" s="261" t="s">
        <v>823</v>
      </c>
      <c r="D128" s="261"/>
      <c r="E128" s="261"/>
      <c r="F128" s="282" t="s">
        <v>875</v>
      </c>
      <c r="G128" s="261"/>
      <c r="H128" s="261" t="s">
        <v>927</v>
      </c>
      <c r="I128" s="261" t="s">
        <v>877</v>
      </c>
      <c r="J128" s="261" t="s">
        <v>926</v>
      </c>
      <c r="K128" s="307"/>
    </row>
    <row r="129" spans="2:11" s="1" customFormat="1" ht="15" customHeight="1">
      <c r="B129" s="304"/>
      <c r="C129" s="261" t="s">
        <v>886</v>
      </c>
      <c r="D129" s="261"/>
      <c r="E129" s="261"/>
      <c r="F129" s="282" t="s">
        <v>881</v>
      </c>
      <c r="G129" s="261"/>
      <c r="H129" s="261" t="s">
        <v>887</v>
      </c>
      <c r="I129" s="261" t="s">
        <v>877</v>
      </c>
      <c r="J129" s="261">
        <v>15</v>
      </c>
      <c r="K129" s="307"/>
    </row>
    <row r="130" spans="2:11" s="1" customFormat="1" ht="15" customHeight="1">
      <c r="B130" s="304"/>
      <c r="C130" s="285" t="s">
        <v>888</v>
      </c>
      <c r="D130" s="285"/>
      <c r="E130" s="285"/>
      <c r="F130" s="286" t="s">
        <v>881</v>
      </c>
      <c r="G130" s="285"/>
      <c r="H130" s="285" t="s">
        <v>889</v>
      </c>
      <c r="I130" s="285" t="s">
        <v>877</v>
      </c>
      <c r="J130" s="285">
        <v>15</v>
      </c>
      <c r="K130" s="307"/>
    </row>
    <row r="131" spans="2:11" s="1" customFormat="1" ht="15" customHeight="1">
      <c r="B131" s="304"/>
      <c r="C131" s="285" t="s">
        <v>890</v>
      </c>
      <c r="D131" s="285"/>
      <c r="E131" s="285"/>
      <c r="F131" s="286" t="s">
        <v>881</v>
      </c>
      <c r="G131" s="285"/>
      <c r="H131" s="285" t="s">
        <v>891</v>
      </c>
      <c r="I131" s="285" t="s">
        <v>877</v>
      </c>
      <c r="J131" s="285">
        <v>20</v>
      </c>
      <c r="K131" s="307"/>
    </row>
    <row r="132" spans="2:11" s="1" customFormat="1" ht="15" customHeight="1">
      <c r="B132" s="304"/>
      <c r="C132" s="285" t="s">
        <v>892</v>
      </c>
      <c r="D132" s="285"/>
      <c r="E132" s="285"/>
      <c r="F132" s="286" t="s">
        <v>881</v>
      </c>
      <c r="G132" s="285"/>
      <c r="H132" s="285" t="s">
        <v>893</v>
      </c>
      <c r="I132" s="285" t="s">
        <v>877</v>
      </c>
      <c r="J132" s="285">
        <v>20</v>
      </c>
      <c r="K132" s="307"/>
    </row>
    <row r="133" spans="2:11" s="1" customFormat="1" ht="15" customHeight="1">
      <c r="B133" s="304"/>
      <c r="C133" s="261" t="s">
        <v>880</v>
      </c>
      <c r="D133" s="261"/>
      <c r="E133" s="261"/>
      <c r="F133" s="282" t="s">
        <v>881</v>
      </c>
      <c r="G133" s="261"/>
      <c r="H133" s="261" t="s">
        <v>915</v>
      </c>
      <c r="I133" s="261" t="s">
        <v>877</v>
      </c>
      <c r="J133" s="261">
        <v>50</v>
      </c>
      <c r="K133" s="307"/>
    </row>
    <row r="134" spans="2:11" s="1" customFormat="1" ht="15" customHeight="1">
      <c r="B134" s="304"/>
      <c r="C134" s="261" t="s">
        <v>894</v>
      </c>
      <c r="D134" s="261"/>
      <c r="E134" s="261"/>
      <c r="F134" s="282" t="s">
        <v>881</v>
      </c>
      <c r="G134" s="261"/>
      <c r="H134" s="261" t="s">
        <v>915</v>
      </c>
      <c r="I134" s="261" t="s">
        <v>877</v>
      </c>
      <c r="J134" s="261">
        <v>50</v>
      </c>
      <c r="K134" s="307"/>
    </row>
    <row r="135" spans="2:11" s="1" customFormat="1" ht="15" customHeight="1">
      <c r="B135" s="304"/>
      <c r="C135" s="261" t="s">
        <v>900</v>
      </c>
      <c r="D135" s="261"/>
      <c r="E135" s="261"/>
      <c r="F135" s="282" t="s">
        <v>881</v>
      </c>
      <c r="G135" s="261"/>
      <c r="H135" s="261" t="s">
        <v>915</v>
      </c>
      <c r="I135" s="261" t="s">
        <v>877</v>
      </c>
      <c r="J135" s="261">
        <v>50</v>
      </c>
      <c r="K135" s="307"/>
    </row>
    <row r="136" spans="2:11" s="1" customFormat="1" ht="15" customHeight="1">
      <c r="B136" s="304"/>
      <c r="C136" s="261" t="s">
        <v>902</v>
      </c>
      <c r="D136" s="261"/>
      <c r="E136" s="261"/>
      <c r="F136" s="282" t="s">
        <v>881</v>
      </c>
      <c r="G136" s="261"/>
      <c r="H136" s="261" t="s">
        <v>915</v>
      </c>
      <c r="I136" s="261" t="s">
        <v>877</v>
      </c>
      <c r="J136" s="261">
        <v>50</v>
      </c>
      <c r="K136" s="307"/>
    </row>
    <row r="137" spans="2:11" s="1" customFormat="1" ht="15" customHeight="1">
      <c r="B137" s="304"/>
      <c r="C137" s="261" t="s">
        <v>903</v>
      </c>
      <c r="D137" s="261"/>
      <c r="E137" s="261"/>
      <c r="F137" s="282" t="s">
        <v>881</v>
      </c>
      <c r="G137" s="261"/>
      <c r="H137" s="261" t="s">
        <v>928</v>
      </c>
      <c r="I137" s="261" t="s">
        <v>877</v>
      </c>
      <c r="J137" s="261">
        <v>255</v>
      </c>
      <c r="K137" s="307"/>
    </row>
    <row r="138" spans="2:11" s="1" customFormat="1" ht="15" customHeight="1">
      <c r="B138" s="304"/>
      <c r="C138" s="261" t="s">
        <v>905</v>
      </c>
      <c r="D138" s="261"/>
      <c r="E138" s="261"/>
      <c r="F138" s="282" t="s">
        <v>875</v>
      </c>
      <c r="G138" s="261"/>
      <c r="H138" s="261" t="s">
        <v>929</v>
      </c>
      <c r="I138" s="261" t="s">
        <v>907</v>
      </c>
      <c r="J138" s="261"/>
      <c r="K138" s="307"/>
    </row>
    <row r="139" spans="2:11" s="1" customFormat="1" ht="15" customHeight="1">
      <c r="B139" s="304"/>
      <c r="C139" s="261" t="s">
        <v>908</v>
      </c>
      <c r="D139" s="261"/>
      <c r="E139" s="261"/>
      <c r="F139" s="282" t="s">
        <v>875</v>
      </c>
      <c r="G139" s="261"/>
      <c r="H139" s="261" t="s">
        <v>930</v>
      </c>
      <c r="I139" s="261" t="s">
        <v>910</v>
      </c>
      <c r="J139" s="261"/>
      <c r="K139" s="307"/>
    </row>
    <row r="140" spans="2:11" s="1" customFormat="1" ht="15" customHeight="1">
      <c r="B140" s="304"/>
      <c r="C140" s="261" t="s">
        <v>911</v>
      </c>
      <c r="D140" s="261"/>
      <c r="E140" s="261"/>
      <c r="F140" s="282" t="s">
        <v>875</v>
      </c>
      <c r="G140" s="261"/>
      <c r="H140" s="261" t="s">
        <v>911</v>
      </c>
      <c r="I140" s="261" t="s">
        <v>910</v>
      </c>
      <c r="J140" s="261"/>
      <c r="K140" s="307"/>
    </row>
    <row r="141" spans="2:11" s="1" customFormat="1" ht="15" customHeight="1">
      <c r="B141" s="304"/>
      <c r="C141" s="261" t="s">
        <v>45</v>
      </c>
      <c r="D141" s="261"/>
      <c r="E141" s="261"/>
      <c r="F141" s="282" t="s">
        <v>875</v>
      </c>
      <c r="G141" s="261"/>
      <c r="H141" s="261" t="s">
        <v>931</v>
      </c>
      <c r="I141" s="261" t="s">
        <v>910</v>
      </c>
      <c r="J141" s="261"/>
      <c r="K141" s="307"/>
    </row>
    <row r="142" spans="2:11" s="1" customFormat="1" ht="15" customHeight="1">
      <c r="B142" s="304"/>
      <c r="C142" s="261" t="s">
        <v>932</v>
      </c>
      <c r="D142" s="261"/>
      <c r="E142" s="261"/>
      <c r="F142" s="282" t="s">
        <v>875</v>
      </c>
      <c r="G142" s="261"/>
      <c r="H142" s="261" t="s">
        <v>933</v>
      </c>
      <c r="I142" s="261" t="s">
        <v>910</v>
      </c>
      <c r="J142" s="261"/>
      <c r="K142" s="307"/>
    </row>
    <row r="143" spans="2:11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pans="2:11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pans="2:11" s="1" customFormat="1" ht="45" customHeight="1">
      <c r="B147" s="272"/>
      <c r="C147" s="380" t="s">
        <v>934</v>
      </c>
      <c r="D147" s="380"/>
      <c r="E147" s="380"/>
      <c r="F147" s="380"/>
      <c r="G147" s="380"/>
      <c r="H147" s="380"/>
      <c r="I147" s="380"/>
      <c r="J147" s="380"/>
      <c r="K147" s="273"/>
    </row>
    <row r="148" spans="2:11" s="1" customFormat="1" ht="17.25" customHeight="1">
      <c r="B148" s="272"/>
      <c r="C148" s="274" t="s">
        <v>869</v>
      </c>
      <c r="D148" s="274"/>
      <c r="E148" s="274"/>
      <c r="F148" s="274" t="s">
        <v>870</v>
      </c>
      <c r="G148" s="275"/>
      <c r="H148" s="274" t="s">
        <v>61</v>
      </c>
      <c r="I148" s="274" t="s">
        <v>64</v>
      </c>
      <c r="J148" s="274" t="s">
        <v>871</v>
      </c>
      <c r="K148" s="273"/>
    </row>
    <row r="149" spans="2:11" s="1" customFormat="1" ht="17.25" customHeight="1">
      <c r="B149" s="272"/>
      <c r="C149" s="276" t="s">
        <v>872</v>
      </c>
      <c r="D149" s="276"/>
      <c r="E149" s="276"/>
      <c r="F149" s="277" t="s">
        <v>873</v>
      </c>
      <c r="G149" s="278"/>
      <c r="H149" s="276"/>
      <c r="I149" s="276"/>
      <c r="J149" s="276" t="s">
        <v>874</v>
      </c>
      <c r="K149" s="273"/>
    </row>
    <row r="150" spans="2:11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pans="2:11" s="1" customFormat="1" ht="15" customHeight="1">
      <c r="B151" s="284"/>
      <c r="C151" s="311" t="s">
        <v>878</v>
      </c>
      <c r="D151" s="261"/>
      <c r="E151" s="261"/>
      <c r="F151" s="312" t="s">
        <v>875</v>
      </c>
      <c r="G151" s="261"/>
      <c r="H151" s="311" t="s">
        <v>915</v>
      </c>
      <c r="I151" s="311" t="s">
        <v>877</v>
      </c>
      <c r="J151" s="311">
        <v>120</v>
      </c>
      <c r="K151" s="307"/>
    </row>
    <row r="152" spans="2:11" s="1" customFormat="1" ht="15" customHeight="1">
      <c r="B152" s="284"/>
      <c r="C152" s="311" t="s">
        <v>924</v>
      </c>
      <c r="D152" s="261"/>
      <c r="E152" s="261"/>
      <c r="F152" s="312" t="s">
        <v>875</v>
      </c>
      <c r="G152" s="261"/>
      <c r="H152" s="311" t="s">
        <v>935</v>
      </c>
      <c r="I152" s="311" t="s">
        <v>877</v>
      </c>
      <c r="J152" s="311" t="s">
        <v>926</v>
      </c>
      <c r="K152" s="307"/>
    </row>
    <row r="153" spans="2:11" s="1" customFormat="1" ht="15" customHeight="1">
      <c r="B153" s="284"/>
      <c r="C153" s="311" t="s">
        <v>823</v>
      </c>
      <c r="D153" s="261"/>
      <c r="E153" s="261"/>
      <c r="F153" s="312" t="s">
        <v>875</v>
      </c>
      <c r="G153" s="261"/>
      <c r="H153" s="311" t="s">
        <v>936</v>
      </c>
      <c r="I153" s="311" t="s">
        <v>877</v>
      </c>
      <c r="J153" s="311" t="s">
        <v>926</v>
      </c>
      <c r="K153" s="307"/>
    </row>
    <row r="154" spans="2:11" s="1" customFormat="1" ht="15" customHeight="1">
      <c r="B154" s="284"/>
      <c r="C154" s="311" t="s">
        <v>880</v>
      </c>
      <c r="D154" s="261"/>
      <c r="E154" s="261"/>
      <c r="F154" s="312" t="s">
        <v>881</v>
      </c>
      <c r="G154" s="261"/>
      <c r="H154" s="311" t="s">
        <v>915</v>
      </c>
      <c r="I154" s="311" t="s">
        <v>877</v>
      </c>
      <c r="J154" s="311">
        <v>50</v>
      </c>
      <c r="K154" s="307"/>
    </row>
    <row r="155" spans="2:11" s="1" customFormat="1" ht="15" customHeight="1">
      <c r="B155" s="284"/>
      <c r="C155" s="311" t="s">
        <v>883</v>
      </c>
      <c r="D155" s="261"/>
      <c r="E155" s="261"/>
      <c r="F155" s="312" t="s">
        <v>875</v>
      </c>
      <c r="G155" s="261"/>
      <c r="H155" s="311" t="s">
        <v>915</v>
      </c>
      <c r="I155" s="311" t="s">
        <v>885</v>
      </c>
      <c r="J155" s="311"/>
      <c r="K155" s="307"/>
    </row>
    <row r="156" spans="2:11" s="1" customFormat="1" ht="15" customHeight="1">
      <c r="B156" s="284"/>
      <c r="C156" s="311" t="s">
        <v>894</v>
      </c>
      <c r="D156" s="261"/>
      <c r="E156" s="261"/>
      <c r="F156" s="312" t="s">
        <v>881</v>
      </c>
      <c r="G156" s="261"/>
      <c r="H156" s="311" t="s">
        <v>915</v>
      </c>
      <c r="I156" s="311" t="s">
        <v>877</v>
      </c>
      <c r="J156" s="311">
        <v>50</v>
      </c>
      <c r="K156" s="307"/>
    </row>
    <row r="157" spans="2:11" s="1" customFormat="1" ht="15" customHeight="1">
      <c r="B157" s="284"/>
      <c r="C157" s="311" t="s">
        <v>902</v>
      </c>
      <c r="D157" s="261"/>
      <c r="E157" s="261"/>
      <c r="F157" s="312" t="s">
        <v>881</v>
      </c>
      <c r="G157" s="261"/>
      <c r="H157" s="311" t="s">
        <v>915</v>
      </c>
      <c r="I157" s="311" t="s">
        <v>877</v>
      </c>
      <c r="J157" s="311">
        <v>50</v>
      </c>
      <c r="K157" s="307"/>
    </row>
    <row r="158" spans="2:11" s="1" customFormat="1" ht="15" customHeight="1">
      <c r="B158" s="284"/>
      <c r="C158" s="311" t="s">
        <v>900</v>
      </c>
      <c r="D158" s="261"/>
      <c r="E158" s="261"/>
      <c r="F158" s="312" t="s">
        <v>881</v>
      </c>
      <c r="G158" s="261"/>
      <c r="H158" s="311" t="s">
        <v>915</v>
      </c>
      <c r="I158" s="311" t="s">
        <v>877</v>
      </c>
      <c r="J158" s="311">
        <v>50</v>
      </c>
      <c r="K158" s="307"/>
    </row>
    <row r="159" spans="2:11" s="1" customFormat="1" ht="15" customHeight="1">
      <c r="B159" s="284"/>
      <c r="C159" s="311" t="s">
        <v>106</v>
      </c>
      <c r="D159" s="261"/>
      <c r="E159" s="261"/>
      <c r="F159" s="312" t="s">
        <v>875</v>
      </c>
      <c r="G159" s="261"/>
      <c r="H159" s="311" t="s">
        <v>937</v>
      </c>
      <c r="I159" s="311" t="s">
        <v>877</v>
      </c>
      <c r="J159" s="311" t="s">
        <v>938</v>
      </c>
      <c r="K159" s="307"/>
    </row>
    <row r="160" spans="2:11" s="1" customFormat="1" ht="15" customHeight="1">
      <c r="B160" s="284"/>
      <c r="C160" s="311" t="s">
        <v>939</v>
      </c>
      <c r="D160" s="261"/>
      <c r="E160" s="261"/>
      <c r="F160" s="312" t="s">
        <v>875</v>
      </c>
      <c r="G160" s="261"/>
      <c r="H160" s="311" t="s">
        <v>940</v>
      </c>
      <c r="I160" s="311" t="s">
        <v>910</v>
      </c>
      <c r="J160" s="311"/>
      <c r="K160" s="307"/>
    </row>
    <row r="161" spans="2:1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pans="2:11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pans="2:11" s="1" customFormat="1" ht="45" customHeight="1">
      <c r="B165" s="253"/>
      <c r="C165" s="381" t="s">
        <v>941</v>
      </c>
      <c r="D165" s="381"/>
      <c r="E165" s="381"/>
      <c r="F165" s="381"/>
      <c r="G165" s="381"/>
      <c r="H165" s="381"/>
      <c r="I165" s="381"/>
      <c r="J165" s="381"/>
      <c r="K165" s="254"/>
    </row>
    <row r="166" spans="2:11" s="1" customFormat="1" ht="17.25" customHeight="1">
      <c r="B166" s="253"/>
      <c r="C166" s="274" t="s">
        <v>869</v>
      </c>
      <c r="D166" s="274"/>
      <c r="E166" s="274"/>
      <c r="F166" s="274" t="s">
        <v>870</v>
      </c>
      <c r="G166" s="316"/>
      <c r="H166" s="317" t="s">
        <v>61</v>
      </c>
      <c r="I166" s="317" t="s">
        <v>64</v>
      </c>
      <c r="J166" s="274" t="s">
        <v>871</v>
      </c>
      <c r="K166" s="254"/>
    </row>
    <row r="167" spans="2:11" s="1" customFormat="1" ht="17.25" customHeight="1">
      <c r="B167" s="255"/>
      <c r="C167" s="276" t="s">
        <v>872</v>
      </c>
      <c r="D167" s="276"/>
      <c r="E167" s="276"/>
      <c r="F167" s="277" t="s">
        <v>873</v>
      </c>
      <c r="G167" s="318"/>
      <c r="H167" s="319"/>
      <c r="I167" s="319"/>
      <c r="J167" s="276" t="s">
        <v>874</v>
      </c>
      <c r="K167" s="256"/>
    </row>
    <row r="168" spans="2:11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pans="2:11" s="1" customFormat="1" ht="15" customHeight="1">
      <c r="B169" s="284"/>
      <c r="C169" s="261" t="s">
        <v>878</v>
      </c>
      <c r="D169" s="261"/>
      <c r="E169" s="261"/>
      <c r="F169" s="282" t="s">
        <v>875</v>
      </c>
      <c r="G169" s="261"/>
      <c r="H169" s="261" t="s">
        <v>915</v>
      </c>
      <c r="I169" s="261" t="s">
        <v>877</v>
      </c>
      <c r="J169" s="261">
        <v>120</v>
      </c>
      <c r="K169" s="307"/>
    </row>
    <row r="170" spans="2:11" s="1" customFormat="1" ht="15" customHeight="1">
      <c r="B170" s="284"/>
      <c r="C170" s="261" t="s">
        <v>924</v>
      </c>
      <c r="D170" s="261"/>
      <c r="E170" s="261"/>
      <c r="F170" s="282" t="s">
        <v>875</v>
      </c>
      <c r="G170" s="261"/>
      <c r="H170" s="261" t="s">
        <v>925</v>
      </c>
      <c r="I170" s="261" t="s">
        <v>877</v>
      </c>
      <c r="J170" s="261" t="s">
        <v>926</v>
      </c>
      <c r="K170" s="307"/>
    </row>
    <row r="171" spans="2:11" s="1" customFormat="1" ht="15" customHeight="1">
      <c r="B171" s="284"/>
      <c r="C171" s="261" t="s">
        <v>823</v>
      </c>
      <c r="D171" s="261"/>
      <c r="E171" s="261"/>
      <c r="F171" s="282" t="s">
        <v>875</v>
      </c>
      <c r="G171" s="261"/>
      <c r="H171" s="261" t="s">
        <v>942</v>
      </c>
      <c r="I171" s="261" t="s">
        <v>877</v>
      </c>
      <c r="J171" s="261" t="s">
        <v>926</v>
      </c>
      <c r="K171" s="307"/>
    </row>
    <row r="172" spans="2:11" s="1" customFormat="1" ht="15" customHeight="1">
      <c r="B172" s="284"/>
      <c r="C172" s="261" t="s">
        <v>880</v>
      </c>
      <c r="D172" s="261"/>
      <c r="E172" s="261"/>
      <c r="F172" s="282" t="s">
        <v>881</v>
      </c>
      <c r="G172" s="261"/>
      <c r="H172" s="261" t="s">
        <v>942</v>
      </c>
      <c r="I172" s="261" t="s">
        <v>877</v>
      </c>
      <c r="J172" s="261">
        <v>50</v>
      </c>
      <c r="K172" s="307"/>
    </row>
    <row r="173" spans="2:11" s="1" customFormat="1" ht="15" customHeight="1">
      <c r="B173" s="284"/>
      <c r="C173" s="261" t="s">
        <v>883</v>
      </c>
      <c r="D173" s="261"/>
      <c r="E173" s="261"/>
      <c r="F173" s="282" t="s">
        <v>875</v>
      </c>
      <c r="G173" s="261"/>
      <c r="H173" s="261" t="s">
        <v>942</v>
      </c>
      <c r="I173" s="261" t="s">
        <v>885</v>
      </c>
      <c r="J173" s="261"/>
      <c r="K173" s="307"/>
    </row>
    <row r="174" spans="2:11" s="1" customFormat="1" ht="15" customHeight="1">
      <c r="B174" s="284"/>
      <c r="C174" s="261" t="s">
        <v>894</v>
      </c>
      <c r="D174" s="261"/>
      <c r="E174" s="261"/>
      <c r="F174" s="282" t="s">
        <v>881</v>
      </c>
      <c r="G174" s="261"/>
      <c r="H174" s="261" t="s">
        <v>942</v>
      </c>
      <c r="I174" s="261" t="s">
        <v>877</v>
      </c>
      <c r="J174" s="261">
        <v>50</v>
      </c>
      <c r="K174" s="307"/>
    </row>
    <row r="175" spans="2:11" s="1" customFormat="1" ht="15" customHeight="1">
      <c r="B175" s="284"/>
      <c r="C175" s="261" t="s">
        <v>902</v>
      </c>
      <c r="D175" s="261"/>
      <c r="E175" s="261"/>
      <c r="F175" s="282" t="s">
        <v>881</v>
      </c>
      <c r="G175" s="261"/>
      <c r="H175" s="261" t="s">
        <v>942</v>
      </c>
      <c r="I175" s="261" t="s">
        <v>877</v>
      </c>
      <c r="J175" s="261">
        <v>50</v>
      </c>
      <c r="K175" s="307"/>
    </row>
    <row r="176" spans="2:11" s="1" customFormat="1" ht="15" customHeight="1">
      <c r="B176" s="284"/>
      <c r="C176" s="261" t="s">
        <v>900</v>
      </c>
      <c r="D176" s="261"/>
      <c r="E176" s="261"/>
      <c r="F176" s="282" t="s">
        <v>881</v>
      </c>
      <c r="G176" s="261"/>
      <c r="H176" s="261" t="s">
        <v>942</v>
      </c>
      <c r="I176" s="261" t="s">
        <v>877</v>
      </c>
      <c r="J176" s="261">
        <v>50</v>
      </c>
      <c r="K176" s="307"/>
    </row>
    <row r="177" spans="2:11" s="1" customFormat="1" ht="15" customHeight="1">
      <c r="B177" s="284"/>
      <c r="C177" s="261" t="s">
        <v>112</v>
      </c>
      <c r="D177" s="261"/>
      <c r="E177" s="261"/>
      <c r="F177" s="282" t="s">
        <v>875</v>
      </c>
      <c r="G177" s="261"/>
      <c r="H177" s="261" t="s">
        <v>943</v>
      </c>
      <c r="I177" s="261" t="s">
        <v>944</v>
      </c>
      <c r="J177" s="261"/>
      <c r="K177" s="307"/>
    </row>
    <row r="178" spans="2:11" s="1" customFormat="1" ht="15" customHeight="1">
      <c r="B178" s="284"/>
      <c r="C178" s="261" t="s">
        <v>64</v>
      </c>
      <c r="D178" s="261"/>
      <c r="E178" s="261"/>
      <c r="F178" s="282" t="s">
        <v>875</v>
      </c>
      <c r="G178" s="261"/>
      <c r="H178" s="261" t="s">
        <v>945</v>
      </c>
      <c r="I178" s="261" t="s">
        <v>946</v>
      </c>
      <c r="J178" s="261">
        <v>1</v>
      </c>
      <c r="K178" s="307"/>
    </row>
    <row r="179" spans="2:11" s="1" customFormat="1" ht="15" customHeight="1">
      <c r="B179" s="284"/>
      <c r="C179" s="261" t="s">
        <v>60</v>
      </c>
      <c r="D179" s="261"/>
      <c r="E179" s="261"/>
      <c r="F179" s="282" t="s">
        <v>875</v>
      </c>
      <c r="G179" s="261"/>
      <c r="H179" s="261" t="s">
        <v>947</v>
      </c>
      <c r="I179" s="261" t="s">
        <v>877</v>
      </c>
      <c r="J179" s="261">
        <v>20</v>
      </c>
      <c r="K179" s="307"/>
    </row>
    <row r="180" spans="2:11" s="1" customFormat="1" ht="15" customHeight="1">
      <c r="B180" s="284"/>
      <c r="C180" s="261" t="s">
        <v>61</v>
      </c>
      <c r="D180" s="261"/>
      <c r="E180" s="261"/>
      <c r="F180" s="282" t="s">
        <v>875</v>
      </c>
      <c r="G180" s="261"/>
      <c r="H180" s="261" t="s">
        <v>948</v>
      </c>
      <c r="I180" s="261" t="s">
        <v>877</v>
      </c>
      <c r="J180" s="261">
        <v>255</v>
      </c>
      <c r="K180" s="307"/>
    </row>
    <row r="181" spans="2:11" s="1" customFormat="1" ht="15" customHeight="1">
      <c r="B181" s="284"/>
      <c r="C181" s="261" t="s">
        <v>113</v>
      </c>
      <c r="D181" s="261"/>
      <c r="E181" s="261"/>
      <c r="F181" s="282" t="s">
        <v>875</v>
      </c>
      <c r="G181" s="261"/>
      <c r="H181" s="261" t="s">
        <v>839</v>
      </c>
      <c r="I181" s="261" t="s">
        <v>877</v>
      </c>
      <c r="J181" s="261">
        <v>10</v>
      </c>
      <c r="K181" s="307"/>
    </row>
    <row r="182" spans="2:11" s="1" customFormat="1" ht="15" customHeight="1">
      <c r="B182" s="284"/>
      <c r="C182" s="261" t="s">
        <v>114</v>
      </c>
      <c r="D182" s="261"/>
      <c r="E182" s="261"/>
      <c r="F182" s="282" t="s">
        <v>875</v>
      </c>
      <c r="G182" s="261"/>
      <c r="H182" s="261" t="s">
        <v>949</v>
      </c>
      <c r="I182" s="261" t="s">
        <v>910</v>
      </c>
      <c r="J182" s="261"/>
      <c r="K182" s="307"/>
    </row>
    <row r="183" spans="2:11" s="1" customFormat="1" ht="15" customHeight="1">
      <c r="B183" s="284"/>
      <c r="C183" s="261" t="s">
        <v>950</v>
      </c>
      <c r="D183" s="261"/>
      <c r="E183" s="261"/>
      <c r="F183" s="282" t="s">
        <v>875</v>
      </c>
      <c r="G183" s="261"/>
      <c r="H183" s="261" t="s">
        <v>951</v>
      </c>
      <c r="I183" s="261" t="s">
        <v>910</v>
      </c>
      <c r="J183" s="261"/>
      <c r="K183" s="307"/>
    </row>
    <row r="184" spans="2:11" s="1" customFormat="1" ht="15" customHeight="1">
      <c r="B184" s="284"/>
      <c r="C184" s="261" t="s">
        <v>939</v>
      </c>
      <c r="D184" s="261"/>
      <c r="E184" s="261"/>
      <c r="F184" s="282" t="s">
        <v>875</v>
      </c>
      <c r="G184" s="261"/>
      <c r="H184" s="261" t="s">
        <v>952</v>
      </c>
      <c r="I184" s="261" t="s">
        <v>910</v>
      </c>
      <c r="J184" s="261"/>
      <c r="K184" s="307"/>
    </row>
    <row r="185" spans="2:11" s="1" customFormat="1" ht="15" customHeight="1">
      <c r="B185" s="284"/>
      <c r="C185" s="261" t="s">
        <v>116</v>
      </c>
      <c r="D185" s="261"/>
      <c r="E185" s="261"/>
      <c r="F185" s="282" t="s">
        <v>881</v>
      </c>
      <c r="G185" s="261"/>
      <c r="H185" s="261" t="s">
        <v>953</v>
      </c>
      <c r="I185" s="261" t="s">
        <v>877</v>
      </c>
      <c r="J185" s="261">
        <v>50</v>
      </c>
      <c r="K185" s="307"/>
    </row>
    <row r="186" spans="2:11" s="1" customFormat="1" ht="15" customHeight="1">
      <c r="B186" s="284"/>
      <c r="C186" s="261" t="s">
        <v>954</v>
      </c>
      <c r="D186" s="261"/>
      <c r="E186" s="261"/>
      <c r="F186" s="282" t="s">
        <v>881</v>
      </c>
      <c r="G186" s="261"/>
      <c r="H186" s="261" t="s">
        <v>955</v>
      </c>
      <c r="I186" s="261" t="s">
        <v>956</v>
      </c>
      <c r="J186" s="261"/>
      <c r="K186" s="307"/>
    </row>
    <row r="187" spans="2:11" s="1" customFormat="1" ht="15" customHeight="1">
      <c r="B187" s="284"/>
      <c r="C187" s="261" t="s">
        <v>957</v>
      </c>
      <c r="D187" s="261"/>
      <c r="E187" s="261"/>
      <c r="F187" s="282" t="s">
        <v>881</v>
      </c>
      <c r="G187" s="261"/>
      <c r="H187" s="261" t="s">
        <v>958</v>
      </c>
      <c r="I187" s="261" t="s">
        <v>956</v>
      </c>
      <c r="J187" s="261"/>
      <c r="K187" s="307"/>
    </row>
    <row r="188" spans="2:11" s="1" customFormat="1" ht="15" customHeight="1">
      <c r="B188" s="284"/>
      <c r="C188" s="261" t="s">
        <v>959</v>
      </c>
      <c r="D188" s="261"/>
      <c r="E188" s="261"/>
      <c r="F188" s="282" t="s">
        <v>881</v>
      </c>
      <c r="G188" s="261"/>
      <c r="H188" s="261" t="s">
        <v>960</v>
      </c>
      <c r="I188" s="261" t="s">
        <v>956</v>
      </c>
      <c r="J188" s="261"/>
      <c r="K188" s="307"/>
    </row>
    <row r="189" spans="2:11" s="1" customFormat="1" ht="15" customHeight="1">
      <c r="B189" s="284"/>
      <c r="C189" s="320" t="s">
        <v>961</v>
      </c>
      <c r="D189" s="261"/>
      <c r="E189" s="261"/>
      <c r="F189" s="282" t="s">
        <v>881</v>
      </c>
      <c r="G189" s="261"/>
      <c r="H189" s="261" t="s">
        <v>962</v>
      </c>
      <c r="I189" s="261" t="s">
        <v>963</v>
      </c>
      <c r="J189" s="321" t="s">
        <v>964</v>
      </c>
      <c r="K189" s="307"/>
    </row>
    <row r="190" spans="2:11" s="1" customFormat="1" ht="15" customHeight="1">
      <c r="B190" s="284"/>
      <c r="C190" s="320" t="s">
        <v>49</v>
      </c>
      <c r="D190" s="261"/>
      <c r="E190" s="261"/>
      <c r="F190" s="282" t="s">
        <v>875</v>
      </c>
      <c r="G190" s="261"/>
      <c r="H190" s="258" t="s">
        <v>965</v>
      </c>
      <c r="I190" s="261" t="s">
        <v>966</v>
      </c>
      <c r="J190" s="261"/>
      <c r="K190" s="307"/>
    </row>
    <row r="191" spans="2:11" s="1" customFormat="1" ht="15" customHeight="1">
      <c r="B191" s="284"/>
      <c r="C191" s="320" t="s">
        <v>967</v>
      </c>
      <c r="D191" s="261"/>
      <c r="E191" s="261"/>
      <c r="F191" s="282" t="s">
        <v>875</v>
      </c>
      <c r="G191" s="261"/>
      <c r="H191" s="261" t="s">
        <v>968</v>
      </c>
      <c r="I191" s="261" t="s">
        <v>910</v>
      </c>
      <c r="J191" s="261"/>
      <c r="K191" s="307"/>
    </row>
    <row r="192" spans="2:11" s="1" customFormat="1" ht="15" customHeight="1">
      <c r="B192" s="284"/>
      <c r="C192" s="320" t="s">
        <v>969</v>
      </c>
      <c r="D192" s="261"/>
      <c r="E192" s="261"/>
      <c r="F192" s="282" t="s">
        <v>875</v>
      </c>
      <c r="G192" s="261"/>
      <c r="H192" s="261" t="s">
        <v>970</v>
      </c>
      <c r="I192" s="261" t="s">
        <v>910</v>
      </c>
      <c r="J192" s="261"/>
      <c r="K192" s="307"/>
    </row>
    <row r="193" spans="2:11" s="1" customFormat="1" ht="15" customHeight="1">
      <c r="B193" s="284"/>
      <c r="C193" s="320" t="s">
        <v>971</v>
      </c>
      <c r="D193" s="261"/>
      <c r="E193" s="261"/>
      <c r="F193" s="282" t="s">
        <v>881</v>
      </c>
      <c r="G193" s="261"/>
      <c r="H193" s="261" t="s">
        <v>972</v>
      </c>
      <c r="I193" s="261" t="s">
        <v>910</v>
      </c>
      <c r="J193" s="261"/>
      <c r="K193" s="307"/>
    </row>
    <row r="194" spans="2:11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pans="2:11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pans="2:11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pans="2:11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pans="2:11" s="1" customFormat="1" ht="13.5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pans="2:11" s="1" customFormat="1" ht="21">
      <c r="B199" s="253"/>
      <c r="C199" s="381" t="s">
        <v>973</v>
      </c>
      <c r="D199" s="381"/>
      <c r="E199" s="381"/>
      <c r="F199" s="381"/>
      <c r="G199" s="381"/>
      <c r="H199" s="381"/>
      <c r="I199" s="381"/>
      <c r="J199" s="381"/>
      <c r="K199" s="254"/>
    </row>
    <row r="200" spans="2:11" s="1" customFormat="1" ht="25.5" customHeight="1">
      <c r="B200" s="253"/>
      <c r="C200" s="323" t="s">
        <v>974</v>
      </c>
      <c r="D200" s="323"/>
      <c r="E200" s="323"/>
      <c r="F200" s="323" t="s">
        <v>975</v>
      </c>
      <c r="G200" s="324"/>
      <c r="H200" s="382" t="s">
        <v>976</v>
      </c>
      <c r="I200" s="382"/>
      <c r="J200" s="382"/>
      <c r="K200" s="254"/>
    </row>
    <row r="201" spans="2:1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pans="2:11" s="1" customFormat="1" ht="15" customHeight="1">
      <c r="B202" s="284"/>
      <c r="C202" s="261" t="s">
        <v>966</v>
      </c>
      <c r="D202" s="261"/>
      <c r="E202" s="261"/>
      <c r="F202" s="282" t="s">
        <v>50</v>
      </c>
      <c r="G202" s="261"/>
      <c r="H202" s="383" t="s">
        <v>977</v>
      </c>
      <c r="I202" s="383"/>
      <c r="J202" s="383"/>
      <c r="K202" s="307"/>
    </row>
    <row r="203" spans="2:11" s="1" customFormat="1" ht="15" customHeight="1">
      <c r="B203" s="284"/>
      <c r="C203" s="261"/>
      <c r="D203" s="261"/>
      <c r="E203" s="261"/>
      <c r="F203" s="282" t="s">
        <v>51</v>
      </c>
      <c r="G203" s="261"/>
      <c r="H203" s="383" t="s">
        <v>978</v>
      </c>
      <c r="I203" s="383"/>
      <c r="J203" s="383"/>
      <c r="K203" s="307"/>
    </row>
    <row r="204" spans="2:11" s="1" customFormat="1" ht="15" customHeight="1">
      <c r="B204" s="284"/>
      <c r="C204" s="261"/>
      <c r="D204" s="261"/>
      <c r="E204" s="261"/>
      <c r="F204" s="282" t="s">
        <v>54</v>
      </c>
      <c r="G204" s="261"/>
      <c r="H204" s="383" t="s">
        <v>979</v>
      </c>
      <c r="I204" s="383"/>
      <c r="J204" s="383"/>
      <c r="K204" s="307"/>
    </row>
    <row r="205" spans="2:11" s="1" customFormat="1" ht="15" customHeight="1">
      <c r="B205" s="284"/>
      <c r="C205" s="261"/>
      <c r="D205" s="261"/>
      <c r="E205" s="261"/>
      <c r="F205" s="282" t="s">
        <v>52</v>
      </c>
      <c r="G205" s="261"/>
      <c r="H205" s="383" t="s">
        <v>980</v>
      </c>
      <c r="I205" s="383"/>
      <c r="J205" s="383"/>
      <c r="K205" s="307"/>
    </row>
    <row r="206" spans="2:11" s="1" customFormat="1" ht="15" customHeight="1">
      <c r="B206" s="284"/>
      <c r="C206" s="261"/>
      <c r="D206" s="261"/>
      <c r="E206" s="261"/>
      <c r="F206" s="282" t="s">
        <v>53</v>
      </c>
      <c r="G206" s="261"/>
      <c r="H206" s="383" t="s">
        <v>981</v>
      </c>
      <c r="I206" s="383"/>
      <c r="J206" s="383"/>
      <c r="K206" s="307"/>
    </row>
    <row r="207" spans="2:11" s="1" customFormat="1" ht="15" customHeight="1">
      <c r="B207" s="284"/>
      <c r="C207" s="261"/>
      <c r="D207" s="261"/>
      <c r="E207" s="261"/>
      <c r="F207" s="282"/>
      <c r="G207" s="261"/>
      <c r="H207" s="261"/>
      <c r="I207" s="261"/>
      <c r="J207" s="261"/>
      <c r="K207" s="307"/>
    </row>
    <row r="208" spans="2:11" s="1" customFormat="1" ht="15" customHeight="1">
      <c r="B208" s="284"/>
      <c r="C208" s="261" t="s">
        <v>922</v>
      </c>
      <c r="D208" s="261"/>
      <c r="E208" s="261"/>
      <c r="F208" s="282" t="s">
        <v>92</v>
      </c>
      <c r="G208" s="261"/>
      <c r="H208" s="383" t="s">
        <v>982</v>
      </c>
      <c r="I208" s="383"/>
      <c r="J208" s="383"/>
      <c r="K208" s="307"/>
    </row>
    <row r="209" spans="2:11" s="1" customFormat="1" ht="15" customHeight="1">
      <c r="B209" s="284"/>
      <c r="C209" s="261"/>
      <c r="D209" s="261"/>
      <c r="E209" s="261"/>
      <c r="F209" s="282" t="s">
        <v>818</v>
      </c>
      <c r="G209" s="261"/>
      <c r="H209" s="383" t="s">
        <v>819</v>
      </c>
      <c r="I209" s="383"/>
      <c r="J209" s="383"/>
      <c r="K209" s="307"/>
    </row>
    <row r="210" spans="2:11" s="1" customFormat="1" ht="15" customHeight="1">
      <c r="B210" s="284"/>
      <c r="C210" s="261"/>
      <c r="D210" s="261"/>
      <c r="E210" s="261"/>
      <c r="F210" s="282" t="s">
        <v>97</v>
      </c>
      <c r="G210" s="261"/>
      <c r="H210" s="383" t="s">
        <v>983</v>
      </c>
      <c r="I210" s="383"/>
      <c r="J210" s="383"/>
      <c r="K210" s="307"/>
    </row>
    <row r="211" spans="2:11" s="1" customFormat="1" ht="15" customHeight="1">
      <c r="B211" s="325"/>
      <c r="C211" s="261"/>
      <c r="D211" s="261"/>
      <c r="E211" s="261"/>
      <c r="F211" s="282" t="s">
        <v>820</v>
      </c>
      <c r="G211" s="320"/>
      <c r="H211" s="384" t="s">
        <v>821</v>
      </c>
      <c r="I211" s="384"/>
      <c r="J211" s="384"/>
      <c r="K211" s="326"/>
    </row>
    <row r="212" spans="2:11" s="1" customFormat="1" ht="15" customHeight="1">
      <c r="B212" s="325"/>
      <c r="C212" s="261"/>
      <c r="D212" s="261"/>
      <c r="E212" s="261"/>
      <c r="F212" s="282" t="s">
        <v>86</v>
      </c>
      <c r="G212" s="320"/>
      <c r="H212" s="384" t="s">
        <v>984</v>
      </c>
      <c r="I212" s="384"/>
      <c r="J212" s="384"/>
      <c r="K212" s="326"/>
    </row>
    <row r="213" spans="2:11" s="1" customFormat="1" ht="15" customHeight="1">
      <c r="B213" s="325"/>
      <c r="C213" s="261"/>
      <c r="D213" s="261"/>
      <c r="E213" s="261"/>
      <c r="F213" s="282"/>
      <c r="G213" s="320"/>
      <c r="H213" s="311"/>
      <c r="I213" s="311"/>
      <c r="J213" s="311"/>
      <c r="K213" s="326"/>
    </row>
    <row r="214" spans="2:11" s="1" customFormat="1" ht="15" customHeight="1">
      <c r="B214" s="325"/>
      <c r="C214" s="261" t="s">
        <v>946</v>
      </c>
      <c r="D214" s="261"/>
      <c r="E214" s="261"/>
      <c r="F214" s="282">
        <v>1</v>
      </c>
      <c r="G214" s="320"/>
      <c r="H214" s="384" t="s">
        <v>985</v>
      </c>
      <c r="I214" s="384"/>
      <c r="J214" s="384"/>
      <c r="K214" s="326"/>
    </row>
    <row r="215" spans="2:11" s="1" customFormat="1" ht="15" customHeight="1">
      <c r="B215" s="325"/>
      <c r="C215" s="261"/>
      <c r="D215" s="261"/>
      <c r="E215" s="261"/>
      <c r="F215" s="282">
        <v>2</v>
      </c>
      <c r="G215" s="320"/>
      <c r="H215" s="384" t="s">
        <v>986</v>
      </c>
      <c r="I215" s="384"/>
      <c r="J215" s="384"/>
      <c r="K215" s="326"/>
    </row>
    <row r="216" spans="2:11" s="1" customFormat="1" ht="15" customHeight="1">
      <c r="B216" s="325"/>
      <c r="C216" s="261"/>
      <c r="D216" s="261"/>
      <c r="E216" s="261"/>
      <c r="F216" s="282">
        <v>3</v>
      </c>
      <c r="G216" s="320"/>
      <c r="H216" s="384" t="s">
        <v>987</v>
      </c>
      <c r="I216" s="384"/>
      <c r="J216" s="384"/>
      <c r="K216" s="326"/>
    </row>
    <row r="217" spans="2:11" s="1" customFormat="1" ht="15" customHeight="1">
      <c r="B217" s="325"/>
      <c r="C217" s="261"/>
      <c r="D217" s="261"/>
      <c r="E217" s="261"/>
      <c r="F217" s="282">
        <v>4</v>
      </c>
      <c r="G217" s="320"/>
      <c r="H217" s="384" t="s">
        <v>988</v>
      </c>
      <c r="I217" s="384"/>
      <c r="J217" s="384"/>
      <c r="K217" s="326"/>
    </row>
    <row r="218" spans="2:11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88.4 - VRN</vt:lpstr>
      <vt:lpstr>88.3 - komunikace</vt:lpstr>
      <vt:lpstr>100.2 - Veřejné osvětlení </vt:lpstr>
      <vt:lpstr>Pokyny pro vyplnění</vt:lpstr>
      <vt:lpstr>'100.2 - Veřejné osvětlení '!Názvy_tisku</vt:lpstr>
      <vt:lpstr>'88.3 - komunikace'!Názvy_tisku</vt:lpstr>
      <vt:lpstr>'88.4 - VRN'!Názvy_tisku</vt:lpstr>
      <vt:lpstr>'Rekapitulace stavby'!Názvy_tisku</vt:lpstr>
      <vt:lpstr>'100.2 - Veřejné osvětlení '!Oblast_tisku</vt:lpstr>
      <vt:lpstr>'88.3 - komunikace'!Oblast_tisku</vt:lpstr>
      <vt:lpstr>'88.4 -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DESKTOP-M5CUARP\lucinka</dc:creator>
  <cp:lastModifiedBy>Luťhová Iveta</cp:lastModifiedBy>
  <dcterms:created xsi:type="dcterms:W3CDTF">2025-12-17T12:58:44Z</dcterms:created>
  <dcterms:modified xsi:type="dcterms:W3CDTF">2025-12-18T05:50:33Z</dcterms:modified>
</cp:coreProperties>
</file>